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lucimeire.silva\Desktop\pla cot 1304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revisado'!$A$1:$J$61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9" i="30" l="1"/>
  <c r="F61" i="30"/>
  <c r="J57" i="30"/>
  <c r="C57" i="30"/>
  <c r="H32" i="30"/>
  <c r="C32" i="30"/>
  <c r="I25" i="30"/>
  <c r="E24" i="30"/>
  <c r="E25" i="30"/>
  <c r="C38" i="30" l="1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G7" i="30"/>
  <c r="I7" i="30" s="1"/>
  <c r="J40" i="30" s="1"/>
  <c r="G8" i="30"/>
  <c r="I8" i="30" s="1"/>
  <c r="J41" i="30" s="1"/>
  <c r="G9" i="30"/>
  <c r="I42" i="30" s="1"/>
  <c r="G10" i="30"/>
  <c r="I10" i="30" s="1"/>
  <c r="J43" i="30" s="1"/>
  <c r="G11" i="30"/>
  <c r="I11" i="30" s="1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I55" i="30" s="1"/>
  <c r="G23" i="30"/>
  <c r="I23" i="30" s="1"/>
  <c r="J56" i="30" s="1"/>
  <c r="G4" i="30"/>
  <c r="I4" i="30" s="1"/>
  <c r="J37" i="30" s="1"/>
  <c r="I9" i="30"/>
  <c r="J42" i="30" s="1"/>
  <c r="I53" i="30" l="1"/>
  <c r="I13" i="30"/>
  <c r="J46" i="30" s="1"/>
  <c r="I17" i="30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C29" i="30"/>
  <c r="I22" i="30" l="1"/>
  <c r="J55" i="30" s="1"/>
  <c r="I5" i="30" l="1"/>
  <c r="J38" i="30" s="1"/>
  <c r="I6" i="30"/>
  <c r="J39" i="30" s="1"/>
  <c r="I21" i="30"/>
  <c r="J54" i="30" s="1"/>
  <c r="F57" i="30" l="1"/>
  <c r="I24" i="30"/>
  <c r="H30" i="30" l="1"/>
  <c r="H29" i="30"/>
  <c r="H31" i="30"/>
  <c r="F40" i="30" l="1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30" i="30"/>
  <c r="F60" i="30" l="1"/>
  <c r="B31" i="30"/>
  <c r="B29" i="30"/>
  <c r="B32" i="30" l="1"/>
  <c r="G32" i="30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<sst xmlns="http://schemas.openxmlformats.org/spreadsheetml/2006/main" count="1531" uniqueCount="289">
  <si>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</si>
  <si>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</si>
  <si>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</si>
  <si>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</si>
  <si>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</si>
  <si>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</si>
  <si>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</si>
  <si>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</si>
  <si>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</si>
  <si>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</si>
  <si>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</si>
  <si>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</si>
  <si>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</si>
  <si>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</si>
  <si>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</si>
  <si>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</si>
  <si>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</si>
  <si>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</si>
  <si>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</si>
  <si>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</si>
  <si>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</si>
  <si>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</si>
  <si>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</si>
  <si>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</si>
  <si>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</si>
  <si>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</si>
  <si>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</si>
  <si>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</si>
  <si>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</si>
  <si>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</si>
  <si>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</si>
  <si>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</si>
  <si>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</si>
  <si>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</si>
  <si>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</si>
  <si>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</si>
  <si>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</si>
  <si>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</si>
  <si>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</si>
  <si>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</si>
  <si>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</si>
  <si>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</si>
  <si>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</si>
  <si>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</si>
  <si>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</si>
  <si>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</si>
  <si>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</si>
  <si>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</si>
  <si>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</si>
  <si>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</si>
  <si>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</si>
  <si>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</si>
  <si>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</si>
  <si>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</si>
  <si>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</si>
  <si>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</si>
  <si>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</si>
  <si>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</si>
  <si>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</si>
  <si>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</si>
  <si>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</si>
  <si>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</si>
  <si>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</si>
  <si>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</si>
  <si>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</si>
  <si>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</si>
  <si>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</si>
  <si>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</si>
  <si>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</si>
  <si>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</si>
  <si>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</si>
  <si>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</si>
  <si>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</si>
  <si>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</si>
  <si>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</si>
  <si>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</si>
  <si>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</si>
  <si>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</si>
  <si>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</si>
  <si>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</si>
  <si>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</si>
  <si>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</si>
  <si>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</si>
  <si>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</si>
  <si>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</si>
  <si>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</si>
  <si>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</si>
  <si>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</si>
  <si>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</si>
  <si>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</si>
  <si>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</si>
  <si>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</si>
  <si>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</si>
  <si>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</si>
  <si>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</si>
  <si>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</si>
  <si>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</si>
  <si>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</si>
  <si>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</si>
  <si>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</si>
  <si>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</si>
  <si>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</si>
  <si>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</si>
  <si>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</si>
  <si>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</si>
  <si>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</si>
  <si>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</si>
  <si>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</si>
  <si>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</si>
  <si>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</si>
  <si>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</si>
  <si>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</si>
  <si>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</si>
  <si>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</si>
  <si>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</si>
  <si>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</si>
  <si>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</si>
  <si>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</si>
  <si>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</si>
  <si>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</si>
  <si>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</si>
  <si>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</si>
  <si>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</si>
  <si>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</si>
  <si>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</si>
  <si>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</si>
  <si>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</si>
  <si>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</si>
  <si>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</si>
  <si>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</si>
  <si>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</si>
  <si>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</si>
  <si>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</si>
  <si>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</si>
  <si>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</si>
  <si>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</si>
  <si>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</si>
  <si>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</si>
  <si>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</si>
  <si>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</si>
  <si>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</si>
  <si>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</si>
  <si>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</si>
  <si>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</si>
  <si>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</si>
  <si>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</si>
  <si>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</si>
  <si>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</si>
  <si>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</si>
  <si>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</si>
  <si>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</si>
  <si>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</si>
  <si>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</si>
  <si>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</si>
  <si>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</si>
  <si>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</si>
  <si>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</si>
  <si>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</si>
  <si>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</si>
  <si>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</si>
  <si>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</si>
  <si>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</si>
  <si>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</si>
  <si>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</si>
  <si>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</si>
  <si>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</si>
  <si>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</si>
  <si>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</si>
  <si>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</si>
  <si>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</si>
  <si>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</si>
  <si>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</si>
  <si>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</si>
  <si>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</si>
  <si>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</si>
  <si>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</si>
  <si>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</si>
  <si>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</si>
  <si>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</si>
  <si>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</si>
  <si>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</si>
  <si>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</si>
  <si>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</si>
  <si>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</si>
  <si>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</si>
  <si>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</si>
  <si>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</si>
  <si>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</si>
  <si>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</si>
  <si>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</si>
  <si>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</si>
  <si>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</si>
  <si>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</si>
  <si>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</si>
  <si>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</si>
  <si>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</si>
  <si>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</si>
  <si>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</si>
  <si>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</si>
  <si>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</si>
  <si>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</si>
  <si>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</si>
  <si>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</si>
  <si>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</si>
  <si>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</si>
  <si>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</si>
  <si>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</si>
  <si>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</si>
  <si>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</si>
  <si>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</si>
  <si>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</si>
  <si>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</si>
  <si>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</si>
  <si>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</si>
  <si>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</si>
  <si>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</si>
  <si>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</si>
  <si>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</si>
  <si>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</si>
  <si>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</si>
  <si>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</si>
  <si>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</si>
  <si>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</si>
  <si>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</si>
  <si>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</si>
  <si>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</si>
  <si>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</si>
  <si>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</si>
  <si>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</si>
  <si>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</si>
  <si>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</si>
  <si>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</si>
  <si>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</si>
  <si>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</si>
  <si>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</si>
  <si>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</si>
  <si>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</si>
  <si>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</si>
  <si>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</si>
  <si>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</si>
  <si>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</si>
  <si>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</si>
  <si>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</si>
  <si>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</si>
  <si>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</si>
  <si>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</si>
  <si>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</si>
  <si>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</si>
  <si>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</si>
  <si>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</si>
  <si>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</si>
  <si>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</si>
  <si>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</si>
  <si>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</si>
  <si>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</si>
  <si>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</si>
  <si>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</si>
  <si>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</si>
  <si>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</si>
  <si>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</si>
  <si>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</si>
  <si>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</si>
  <si>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</si>
  <si>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</si>
  <si>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</si>
  <si>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</si>
  <si>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</si>
  <si>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</si>
  <si>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</si>
  <si>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</si>
  <si>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</si>
  <si>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</si>
  <si>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</si>
  <si>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</si>
  <si>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</si>
  <si>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</si>
  <si>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</si>
  <si>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MÉDICO ORTOPEDIA ENFERMARIA COORDENAÇÃO</t>
  </si>
  <si>
    <t>MÉDICO ORTOPEDIA ENFERMARIA ROTINA</t>
  </si>
  <si>
    <t>MÉDICO ORTOPEDIA ENFERMARIA PLANTÃO</t>
  </si>
  <si>
    <t>MÉDICO ORTOPEDIA AMBULATÓRIO COORDENAÇÃO</t>
  </si>
  <si>
    <t>MÉDICO ORTOPEDIA AMBULATÓRIO ROTINA</t>
  </si>
  <si>
    <t>MÉDICO ORTOPEDIA CENTRO CIRÚRGICO COORDENAÇÃO</t>
  </si>
  <si>
    <t>MÉDICO ORTOPEDIA CENTRO CIRÚRGICO PLANTÃO</t>
  </si>
  <si>
    <t>LOTE 3 - ORTOPEDIA</t>
  </si>
  <si>
    <t>VALOR ANUAL</t>
  </si>
  <si>
    <t>ANUAL</t>
  </si>
  <si>
    <t>MÉDICO ORTOPEDIA COORDENAÇÃO GERAL</t>
  </si>
  <si>
    <t>MÉDICO ORTOPEDIA VISCOSSUPLEMENTAÇÃO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</si>
</sst>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9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left" vertical="center" wrapText="1"/>
    </xf>
    <xf numFmtId="0" fontId="62" fillId="0" borderId="2" xfId="0" applyFont="1" applyFill="1" applyBorder="1" applyAlignment="1">
      <alignment horizontal="left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62" fillId="0" borderId="24" xfId="0" applyFont="1" applyFill="1" applyBorder="1" applyAlignment="1">
      <alignment horizontal="left" vertical="center"/>
    </xf>
    <xf numFmtId="0" fontId="62" fillId="0" borderId="2" xfId="0" applyFont="1" applyFill="1" applyBorder="1" applyAlignment="1">
      <alignment horizontal="left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3" fontId="63" fillId="0" borderId="3" xfId="0" applyNumberFormat="1" applyFont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79</v>
      </c>
      <c r="B9" s="692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2" t="s">
        <v>80</v>
      </c>
      <c r="B10" s="692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2" t="s">
        <v>81</v>
      </c>
      <c r="B11" s="692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2" t="s">
        <v>82</v>
      </c>
      <c r="B12" s="692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2" t="s">
        <v>82</v>
      </c>
      <c r="B13" s="692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2" t="s">
        <v>83</v>
      </c>
      <c r="B14" s="692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2" t="s">
        <v>84</v>
      </c>
      <c r="B15" s="692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2" t="s">
        <v>85</v>
      </c>
      <c r="B16" s="692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3" t="s">
        <v>72</v>
      </c>
      <c r="B17" s="693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2" t="s">
        <v>39</v>
      </c>
      <c r="B19" s="692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2" t="s">
        <v>40</v>
      </c>
      <c r="B20" s="692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2" t="s">
        <v>41</v>
      </c>
      <c r="B21" s="692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2" t="s">
        <v>45</v>
      </c>
      <c r="B22" s="692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2" t="s">
        <v>46</v>
      </c>
      <c r="B23" s="692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2" t="s">
        <v>47</v>
      </c>
      <c r="B24" s="692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3" t="s">
        <v>74</v>
      </c>
      <c r="B25" s="693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3" t="s">
        <v>52</v>
      </c>
      <c r="B31" s="693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4" t="s">
        <v>7</v>
      </c>
      <c r="B33" s="694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6"/>
      <c r="B34" s="696"/>
      <c r="C34" s="49"/>
      <c r="D34" s="50"/>
      <c r="E34" s="51"/>
      <c r="F34" s="51"/>
      <c r="G34" s="36"/>
    </row>
    <row r="35" spans="1:11" ht="14.1" customHeight="1" x14ac:dyDescent="0.25">
      <c r="A35" s="694" t="s">
        <v>8</v>
      </c>
      <c r="B35" s="694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7" t="s">
        <v>58</v>
      </c>
      <c r="B51" s="697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8" t="s">
        <v>59</v>
      </c>
      <c r="B52" s="698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8" t="s">
        <v>60</v>
      </c>
      <c r="B53" s="698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5" t="s">
        <v>24</v>
      </c>
      <c r="B54" s="695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5" t="s">
        <v>26</v>
      </c>
      <c r="B55" s="695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5" t="s">
        <v>27</v>
      </c>
      <c r="B56" s="695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55:B55"/>
    <mergeCell ref="A56:B56"/>
    <mergeCell ref="A35:B35"/>
    <mergeCell ref="A51:B51"/>
    <mergeCell ref="A52:B52"/>
    <mergeCell ref="A53:B53"/>
    <mergeCell ref="A54:B54"/>
    <mergeCell ref="A24:B24"/>
    <mergeCell ref="A25:B25"/>
    <mergeCell ref="A31:B31"/>
    <mergeCell ref="A33:B33"/>
    <mergeCell ref="A34:B34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1" t="s">
        <v>28</v>
      </c>
      <c r="B2" s="691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2" t="s">
        <v>34</v>
      </c>
      <c r="B4" s="692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2" t="s">
        <v>35</v>
      </c>
      <c r="B5" s="692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2" t="s">
        <v>36</v>
      </c>
      <c r="B6" s="692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3" t="s">
        <v>37</v>
      </c>
      <c r="B7" s="693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2" t="s">
        <v>88</v>
      </c>
      <c r="B9" s="692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2" t="s">
        <v>89</v>
      </c>
      <c r="B10" s="692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2" t="s">
        <v>90</v>
      </c>
      <c r="B11" s="692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2" t="s">
        <v>91</v>
      </c>
      <c r="B12" s="692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3" t="s">
        <v>72</v>
      </c>
      <c r="B13" s="693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2" t="s">
        <v>92</v>
      </c>
      <c r="B15" s="692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2" t="s">
        <v>93</v>
      </c>
      <c r="B16" s="692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2" t="s">
        <v>94</v>
      </c>
      <c r="B17" s="692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2" t="s">
        <v>45</v>
      </c>
      <c r="B18" s="692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2" t="s">
        <v>46</v>
      </c>
      <c r="B19" s="692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2" t="s">
        <v>47</v>
      </c>
      <c r="B20" s="692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3" t="s">
        <v>74</v>
      </c>
      <c r="B21" s="693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3" t="s">
        <v>52</v>
      </c>
      <c r="B27" s="693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4" t="s">
        <v>7</v>
      </c>
      <c r="B29" s="694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6"/>
      <c r="B30" s="696"/>
      <c r="C30" s="50"/>
      <c r="D30" s="51"/>
      <c r="E30" s="51"/>
    </row>
    <row r="31" spans="1:10" ht="14.1" customHeight="1" x14ac:dyDescent="0.25">
      <c r="A31" s="694" t="s">
        <v>8</v>
      </c>
      <c r="B31" s="694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7" t="s">
        <v>58</v>
      </c>
      <c r="B47" s="697"/>
      <c r="C47" s="67">
        <f>E31+C38</f>
        <v>0</v>
      </c>
      <c r="D47" s="56"/>
      <c r="E47" s="56"/>
    </row>
    <row r="48" spans="1:6" ht="14.1" customHeight="1" x14ac:dyDescent="0.25">
      <c r="A48" s="698" t="s">
        <v>22</v>
      </c>
      <c r="B48" s="698"/>
      <c r="C48" s="51">
        <f>E31+D38</f>
        <v>0</v>
      </c>
      <c r="D48" s="56"/>
      <c r="E48" s="56"/>
    </row>
    <row r="49" spans="1:10" ht="14.1" customHeight="1" x14ac:dyDescent="0.25">
      <c r="A49" s="698" t="s">
        <v>60</v>
      </c>
      <c r="B49" s="698"/>
      <c r="C49" s="51">
        <f>C48/(1-B44)</f>
        <v>0</v>
      </c>
      <c r="D49" s="56"/>
      <c r="E49" s="56"/>
    </row>
    <row r="50" spans="1:10" s="72" customFormat="1" ht="14.1" customHeight="1" x14ac:dyDescent="0.25">
      <c r="A50" s="695" t="s">
        <v>24</v>
      </c>
      <c r="B50" s="695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5" t="s">
        <v>26</v>
      </c>
      <c r="B51" s="695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5" t="s">
        <v>27</v>
      </c>
      <c r="B52" s="695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50:B50"/>
    <mergeCell ref="A51:B51"/>
    <mergeCell ref="A52:B52"/>
    <mergeCell ref="A30:B30"/>
    <mergeCell ref="A31:B31"/>
    <mergeCell ref="A47:B47"/>
    <mergeCell ref="A48:B48"/>
    <mergeCell ref="A49:B49"/>
    <mergeCell ref="A19:B19"/>
    <mergeCell ref="A20:B20"/>
    <mergeCell ref="A21:B21"/>
    <mergeCell ref="A27:B27"/>
    <mergeCell ref="A29:B29"/>
    <mergeCell ref="A13:B13"/>
    <mergeCell ref="A15:B15"/>
    <mergeCell ref="A16:B16"/>
    <mergeCell ref="A17:B17"/>
    <mergeCell ref="A18:B18"/>
    <mergeCell ref="A7:B7"/>
    <mergeCell ref="A9:B9"/>
    <mergeCell ref="A10:B10"/>
    <mergeCell ref="A11:B11"/>
    <mergeCell ref="A12:B12"/>
    <mergeCell ref="A1:E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1" t="s">
        <v>1</v>
      </c>
      <c r="B2" s="691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4" t="s">
        <v>7</v>
      </c>
      <c r="B3" s="694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6"/>
      <c r="B4" s="696"/>
      <c r="C4" s="51"/>
      <c r="D4" s="51"/>
      <c r="E4" s="51"/>
      <c r="F4" s="51"/>
    </row>
    <row r="5" spans="1:11" ht="9" customHeight="1" x14ac:dyDescent="0.25">
      <c r="A5" s="694" t="s">
        <v>8</v>
      </c>
      <c r="B5" s="694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8" t="s">
        <v>22</v>
      </c>
      <c r="B22" s="698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8" t="s">
        <v>60</v>
      </c>
      <c r="B23" s="698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5" t="s">
        <v>24</v>
      </c>
      <c r="B24" s="695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5" t="s">
        <v>26</v>
      </c>
      <c r="B25" s="695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5" t="s">
        <v>27</v>
      </c>
      <c r="B26" s="695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22:B22"/>
    <mergeCell ref="A23:B23"/>
    <mergeCell ref="A24:B24"/>
    <mergeCell ref="A25:B25"/>
    <mergeCell ref="A26:B26"/>
    <mergeCell ref="A1:F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135</v>
      </c>
      <c r="B9" s="692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2" t="s">
        <v>136</v>
      </c>
      <c r="B10" s="692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2" t="s">
        <v>137</v>
      </c>
      <c r="B11" s="692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2" t="s">
        <v>138</v>
      </c>
      <c r="B12" s="692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2" t="s">
        <v>140</v>
      </c>
      <c r="B16" s="692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2" t="s">
        <v>141</v>
      </c>
      <c r="B17" s="692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2" t="s">
        <v>139</v>
      </c>
      <c r="B18" s="692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7" t="s">
        <v>17</v>
      </c>
      <c r="B48" s="697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8" t="s">
        <v>59</v>
      </c>
      <c r="B49" s="698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8" t="s">
        <v>60</v>
      </c>
      <c r="B50" s="698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5" t="s">
        <v>24</v>
      </c>
      <c r="B51" s="695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5" t="s">
        <v>27</v>
      </c>
      <c r="B53" s="695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tabSelected="1" zoomScale="120" zoomScaleNormal="120" zoomScaleSheetLayoutView="120" workbookViewId="0">
      <selection activeCell="F60" sqref="F60:H60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19" t="s">
        <v>284</v>
      </c>
      <c r="B1" s="720"/>
      <c r="C1" s="720"/>
      <c r="D1" s="720"/>
      <c r="E1" s="720"/>
      <c r="F1" s="720"/>
      <c r="G1" s="720"/>
      <c r="H1" s="720"/>
      <c r="I1" s="720"/>
      <c r="J1" s="721"/>
    </row>
    <row r="2" spans="1:10" ht="12.75" x14ac:dyDescent="0.2">
      <c r="A2" s="733" t="s">
        <v>255</v>
      </c>
      <c r="B2" s="734"/>
      <c r="C2" s="734"/>
      <c r="D2" s="734"/>
      <c r="E2" s="734"/>
      <c r="F2" s="734"/>
      <c r="G2" s="734"/>
      <c r="H2" s="734"/>
      <c r="I2" s="734"/>
      <c r="J2" s="735"/>
    </row>
    <row r="3" spans="1:10" ht="15" customHeight="1" x14ac:dyDescent="0.2">
      <c r="A3" s="715" t="s">
        <v>28</v>
      </c>
      <c r="B3" s="716"/>
      <c r="C3" s="716"/>
      <c r="D3" s="716"/>
      <c r="E3" s="724" t="s">
        <v>29</v>
      </c>
      <c r="F3" s="728"/>
      <c r="G3" s="722" t="s">
        <v>263</v>
      </c>
      <c r="H3" s="723"/>
      <c r="I3" s="724" t="s">
        <v>264</v>
      </c>
      <c r="J3" s="725"/>
    </row>
    <row r="4" spans="1:10" ht="15" customHeight="1" x14ac:dyDescent="0.2">
      <c r="A4" s="738" t="s">
        <v>287</v>
      </c>
      <c r="B4" s="739"/>
      <c r="C4" s="739"/>
      <c r="D4" s="739"/>
      <c r="E4" s="729">
        <v>129</v>
      </c>
      <c r="F4" s="730"/>
      <c r="G4" s="674">
        <f>ROUND(H4,2)</f>
        <v>0</v>
      </c>
      <c r="H4" s="673">
        <v>0</v>
      </c>
      <c r="I4" s="709">
        <f>E4*G4</f>
        <v>0</v>
      </c>
      <c r="J4" s="710"/>
    </row>
    <row r="5" spans="1:10" ht="15" customHeight="1" x14ac:dyDescent="0.2">
      <c r="A5" s="738" t="s">
        <v>277</v>
      </c>
      <c r="B5" s="739"/>
      <c r="C5" s="739"/>
      <c r="D5" s="739"/>
      <c r="E5" s="729">
        <v>129</v>
      </c>
      <c r="F5" s="730"/>
      <c r="G5" s="674">
        <f t="shared" ref="G5:G23" si="0">ROUND(H5,2)</f>
        <v>0</v>
      </c>
      <c r="H5" s="673">
        <v>0</v>
      </c>
      <c r="I5" s="709">
        <f>E5*G5</f>
        <v>0</v>
      </c>
      <c r="J5" s="710"/>
    </row>
    <row r="6" spans="1:10" ht="15" customHeight="1" x14ac:dyDescent="0.2">
      <c r="A6" s="738" t="s">
        <v>278</v>
      </c>
      <c r="B6" s="739"/>
      <c r="C6" s="739"/>
      <c r="D6" s="739"/>
      <c r="E6" s="729">
        <v>365</v>
      </c>
      <c r="F6" s="730"/>
      <c r="G6" s="674">
        <f t="shared" si="0"/>
        <v>0</v>
      </c>
      <c r="H6" s="673">
        <v>0</v>
      </c>
      <c r="I6" s="709">
        <f>E6*G6</f>
        <v>0</v>
      </c>
      <c r="J6" s="710"/>
    </row>
    <row r="7" spans="1:10" ht="15" customHeight="1" x14ac:dyDescent="0.2">
      <c r="A7" s="738" t="s">
        <v>279</v>
      </c>
      <c r="B7" s="739"/>
      <c r="C7" s="739"/>
      <c r="D7" s="739"/>
      <c r="E7" s="729">
        <v>365</v>
      </c>
      <c r="F7" s="730"/>
      <c r="G7" s="674">
        <f t="shared" si="0"/>
        <v>0</v>
      </c>
      <c r="H7" s="673">
        <v>0</v>
      </c>
      <c r="I7" s="709">
        <f t="shared" ref="I7:I20" si="1">E7*G7</f>
        <v>0</v>
      </c>
      <c r="J7" s="710"/>
    </row>
    <row r="8" spans="1:10" ht="15" customHeight="1" x14ac:dyDescent="0.2">
      <c r="A8" s="738" t="s">
        <v>280</v>
      </c>
      <c r="B8" s="739"/>
      <c r="C8" s="739"/>
      <c r="D8" s="739"/>
      <c r="E8" s="729">
        <v>129</v>
      </c>
      <c r="F8" s="730"/>
      <c r="G8" s="674">
        <f t="shared" si="0"/>
        <v>0</v>
      </c>
      <c r="H8" s="673">
        <v>0</v>
      </c>
      <c r="I8" s="709">
        <f t="shared" si="1"/>
        <v>0</v>
      </c>
      <c r="J8" s="710"/>
    </row>
    <row r="9" spans="1:10" ht="15.75" customHeight="1" x14ac:dyDescent="0.2">
      <c r="A9" s="738" t="s">
        <v>281</v>
      </c>
      <c r="B9" s="739"/>
      <c r="C9" s="739"/>
      <c r="D9" s="739"/>
      <c r="E9" s="848">
        <v>1096</v>
      </c>
      <c r="F9" s="730"/>
      <c r="G9" s="674">
        <f t="shared" si="0"/>
        <v>0</v>
      </c>
      <c r="H9" s="673">
        <v>0</v>
      </c>
      <c r="I9" s="709">
        <f t="shared" si="1"/>
        <v>0</v>
      </c>
      <c r="J9" s="710"/>
    </row>
    <row r="10" spans="1:10" ht="15" customHeight="1" x14ac:dyDescent="0.2">
      <c r="A10" s="738" t="s">
        <v>288</v>
      </c>
      <c r="B10" s="739"/>
      <c r="C10" s="739"/>
      <c r="D10" s="739"/>
      <c r="E10" s="729">
        <v>52</v>
      </c>
      <c r="F10" s="730"/>
      <c r="G10" s="674">
        <f t="shared" si="0"/>
        <v>0</v>
      </c>
      <c r="H10" s="673">
        <v>0</v>
      </c>
      <c r="I10" s="709">
        <f t="shared" si="1"/>
        <v>0</v>
      </c>
      <c r="J10" s="710"/>
    </row>
    <row r="11" spans="1:10" ht="15" customHeight="1" x14ac:dyDescent="0.2">
      <c r="A11" s="738" t="s">
        <v>282</v>
      </c>
      <c r="B11" s="739"/>
      <c r="C11" s="739"/>
      <c r="D11" s="739"/>
      <c r="E11" s="729">
        <v>129</v>
      </c>
      <c r="F11" s="730"/>
      <c r="G11" s="674">
        <f t="shared" si="0"/>
        <v>0</v>
      </c>
      <c r="H11" s="673">
        <v>0</v>
      </c>
      <c r="I11" s="709">
        <f t="shared" si="1"/>
        <v>0</v>
      </c>
      <c r="J11" s="710"/>
    </row>
    <row r="12" spans="1:10" ht="15" customHeight="1" x14ac:dyDescent="0.2">
      <c r="A12" s="738" t="s">
        <v>283</v>
      </c>
      <c r="B12" s="739"/>
      <c r="C12" s="739"/>
      <c r="D12" s="739"/>
      <c r="E12" s="848">
        <v>2714</v>
      </c>
      <c r="F12" s="730"/>
      <c r="G12" s="674">
        <f t="shared" si="0"/>
        <v>0</v>
      </c>
      <c r="H12" s="673">
        <v>0</v>
      </c>
      <c r="I12" s="709">
        <f t="shared" si="1"/>
        <v>0</v>
      </c>
      <c r="J12" s="710"/>
    </row>
    <row r="13" spans="1:10" ht="15" hidden="1" customHeight="1" x14ac:dyDescent="0.2">
      <c r="A13" s="715"/>
      <c r="B13" s="716"/>
      <c r="C13" s="716"/>
      <c r="D13" s="716"/>
      <c r="E13" s="729">
        <v>0</v>
      </c>
      <c r="F13" s="730"/>
      <c r="G13" s="674">
        <f t="shared" si="0"/>
        <v>0</v>
      </c>
      <c r="H13" s="673">
        <v>0</v>
      </c>
      <c r="I13" s="709">
        <f t="shared" si="1"/>
        <v>0</v>
      </c>
      <c r="J13" s="710"/>
    </row>
    <row r="14" spans="1:10" ht="15" hidden="1" customHeight="1" x14ac:dyDescent="0.2">
      <c r="A14" s="715"/>
      <c r="B14" s="716"/>
      <c r="C14" s="716"/>
      <c r="D14" s="716"/>
      <c r="E14" s="729">
        <v>0</v>
      </c>
      <c r="F14" s="730"/>
      <c r="G14" s="674">
        <f t="shared" si="0"/>
        <v>0</v>
      </c>
      <c r="H14" s="673">
        <v>0</v>
      </c>
      <c r="I14" s="709">
        <f t="shared" si="1"/>
        <v>0</v>
      </c>
      <c r="J14" s="710"/>
    </row>
    <row r="15" spans="1:10" ht="15" hidden="1" customHeight="1" x14ac:dyDescent="0.2">
      <c r="A15" s="715"/>
      <c r="B15" s="716"/>
      <c r="C15" s="716"/>
      <c r="D15" s="716"/>
      <c r="E15" s="729">
        <v>0</v>
      </c>
      <c r="F15" s="730"/>
      <c r="G15" s="674">
        <f t="shared" si="0"/>
        <v>0</v>
      </c>
      <c r="H15" s="673">
        <v>0</v>
      </c>
      <c r="I15" s="709">
        <f t="shared" si="1"/>
        <v>0</v>
      </c>
      <c r="J15" s="710"/>
    </row>
    <row r="16" spans="1:10" ht="15" hidden="1" customHeight="1" x14ac:dyDescent="0.2">
      <c r="A16" s="715"/>
      <c r="B16" s="716"/>
      <c r="C16" s="716"/>
      <c r="D16" s="716"/>
      <c r="E16" s="729">
        <v>0</v>
      </c>
      <c r="F16" s="730"/>
      <c r="G16" s="674">
        <f t="shared" si="0"/>
        <v>0</v>
      </c>
      <c r="H16" s="673">
        <v>0</v>
      </c>
      <c r="I16" s="709">
        <f t="shared" si="1"/>
        <v>0</v>
      </c>
      <c r="J16" s="710"/>
    </row>
    <row r="17" spans="1:10" ht="15" hidden="1" customHeight="1" x14ac:dyDescent="0.2">
      <c r="A17" s="715"/>
      <c r="B17" s="716"/>
      <c r="C17" s="716"/>
      <c r="D17" s="716"/>
      <c r="E17" s="729">
        <v>0</v>
      </c>
      <c r="F17" s="730"/>
      <c r="G17" s="674">
        <f t="shared" si="0"/>
        <v>0</v>
      </c>
      <c r="H17" s="673">
        <v>0</v>
      </c>
      <c r="I17" s="709">
        <f t="shared" si="1"/>
        <v>0</v>
      </c>
      <c r="J17" s="710"/>
    </row>
    <row r="18" spans="1:10" ht="15" hidden="1" customHeight="1" x14ac:dyDescent="0.2">
      <c r="A18" s="715"/>
      <c r="B18" s="716"/>
      <c r="C18" s="716"/>
      <c r="D18" s="716"/>
      <c r="E18" s="729">
        <v>0</v>
      </c>
      <c r="F18" s="730"/>
      <c r="G18" s="674">
        <f t="shared" si="0"/>
        <v>0</v>
      </c>
      <c r="H18" s="673">
        <v>0</v>
      </c>
      <c r="I18" s="709">
        <f t="shared" si="1"/>
        <v>0</v>
      </c>
      <c r="J18" s="710"/>
    </row>
    <row r="19" spans="1:10" ht="15" hidden="1" customHeight="1" x14ac:dyDescent="0.2">
      <c r="A19" s="715"/>
      <c r="B19" s="716"/>
      <c r="C19" s="716"/>
      <c r="D19" s="716"/>
      <c r="E19" s="729">
        <v>0</v>
      </c>
      <c r="F19" s="730"/>
      <c r="G19" s="674">
        <f t="shared" si="0"/>
        <v>0</v>
      </c>
      <c r="H19" s="673">
        <v>0</v>
      </c>
      <c r="I19" s="709">
        <f t="shared" si="1"/>
        <v>0</v>
      </c>
      <c r="J19" s="710"/>
    </row>
    <row r="20" spans="1:10" ht="15" hidden="1" customHeight="1" x14ac:dyDescent="0.2">
      <c r="A20" s="715"/>
      <c r="B20" s="716"/>
      <c r="C20" s="716"/>
      <c r="D20" s="716"/>
      <c r="E20" s="729">
        <v>0</v>
      </c>
      <c r="F20" s="730"/>
      <c r="G20" s="674">
        <f t="shared" si="0"/>
        <v>0</v>
      </c>
      <c r="H20" s="673">
        <v>0</v>
      </c>
      <c r="I20" s="709">
        <f t="shared" si="1"/>
        <v>0</v>
      </c>
      <c r="J20" s="710"/>
    </row>
    <row r="21" spans="1:10" ht="15" hidden="1" customHeight="1" x14ac:dyDescent="0.2">
      <c r="A21" s="715"/>
      <c r="B21" s="716"/>
      <c r="C21" s="716"/>
      <c r="D21" s="716"/>
      <c r="E21" s="729">
        <v>0</v>
      </c>
      <c r="F21" s="730"/>
      <c r="G21" s="674">
        <f t="shared" si="0"/>
        <v>0</v>
      </c>
      <c r="H21" s="673">
        <v>0</v>
      </c>
      <c r="I21" s="709">
        <f>E21*G21</f>
        <v>0</v>
      </c>
      <c r="J21" s="710"/>
    </row>
    <row r="22" spans="1:10" ht="15" hidden="1" customHeight="1" x14ac:dyDescent="0.2">
      <c r="A22" s="715"/>
      <c r="B22" s="716"/>
      <c r="C22" s="716"/>
      <c r="D22" s="716"/>
      <c r="E22" s="729">
        <v>0</v>
      </c>
      <c r="F22" s="730"/>
      <c r="G22" s="674">
        <f t="shared" si="0"/>
        <v>0</v>
      </c>
      <c r="H22" s="673">
        <v>0</v>
      </c>
      <c r="I22" s="709">
        <f>E22*G22</f>
        <v>0</v>
      </c>
      <c r="J22" s="710"/>
    </row>
    <row r="23" spans="1:10" ht="16.5" hidden="1" customHeight="1" x14ac:dyDescent="0.2">
      <c r="A23" s="715"/>
      <c r="B23" s="716"/>
      <c r="C23" s="716"/>
      <c r="D23" s="716"/>
      <c r="E23" s="729">
        <v>0</v>
      </c>
      <c r="F23" s="730"/>
      <c r="G23" s="674">
        <f t="shared" si="0"/>
        <v>0</v>
      </c>
      <c r="H23" s="673">
        <v>0</v>
      </c>
      <c r="I23" s="709">
        <f>E23*G23</f>
        <v>0</v>
      </c>
      <c r="J23" s="710"/>
    </row>
    <row r="24" spans="1:10" ht="15" customHeight="1" x14ac:dyDescent="0.2">
      <c r="A24" s="726" t="s">
        <v>256</v>
      </c>
      <c r="B24" s="727"/>
      <c r="C24" s="727"/>
      <c r="D24" s="727"/>
      <c r="E24" s="731">
        <f>SUM(E4:F23)</f>
        <v>5108</v>
      </c>
      <c r="F24" s="732"/>
      <c r="G24" s="675"/>
      <c r="H24" s="750" t="s">
        <v>275</v>
      </c>
      <c r="I24" s="736">
        <f>SUM(I4:J22)</f>
        <v>0</v>
      </c>
      <c r="J24" s="737"/>
    </row>
    <row r="25" spans="1:10" ht="15" customHeight="1" thickBot="1" x14ac:dyDescent="0.25">
      <c r="A25" s="756" t="s">
        <v>285</v>
      </c>
      <c r="B25" s="757"/>
      <c r="C25" s="757"/>
      <c r="D25" s="757"/>
      <c r="E25" s="758">
        <f>E24*12</f>
        <v>61296</v>
      </c>
      <c r="F25" s="759"/>
      <c r="G25" s="675"/>
      <c r="H25" s="751"/>
      <c r="I25" s="752">
        <f>I24*12</f>
        <v>0</v>
      </c>
      <c r="J25" s="753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762" t="s">
        <v>265</v>
      </c>
      <c r="B27" s="763"/>
      <c r="C27" s="760" t="s">
        <v>262</v>
      </c>
      <c r="D27" s="761"/>
      <c r="F27" s="766" t="s">
        <v>266</v>
      </c>
      <c r="G27" s="625" t="s">
        <v>261</v>
      </c>
      <c r="H27" s="768" t="s">
        <v>254</v>
      </c>
      <c r="I27" s="754"/>
      <c r="J27" s="755"/>
    </row>
    <row r="28" spans="1:10" ht="12.75" x14ac:dyDescent="0.2">
      <c r="A28" s="764"/>
      <c r="B28" s="765"/>
      <c r="C28" s="670"/>
      <c r="D28" s="671" t="s">
        <v>275</v>
      </c>
      <c r="F28" s="767"/>
      <c r="G28" s="672" t="s">
        <v>275</v>
      </c>
      <c r="H28" s="769"/>
      <c r="I28" s="666"/>
      <c r="J28" s="667"/>
    </row>
    <row r="29" spans="1:10" ht="25.5" x14ac:dyDescent="0.2">
      <c r="A29" s="626" t="s">
        <v>259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260</v>
      </c>
      <c r="B32" s="633" t="e">
        <f>SUM(B29:B31)</f>
        <v>#DIV/0!</v>
      </c>
      <c r="C32" s="770">
        <f>SUM(C29:C31)</f>
        <v>0</v>
      </c>
      <c r="D32" s="771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19" t="s">
        <v>267</v>
      </c>
      <c r="B35" s="720"/>
      <c r="C35" s="720"/>
      <c r="D35" s="720"/>
      <c r="E35" s="721"/>
      <c r="F35" s="719" t="s">
        <v>268</v>
      </c>
      <c r="G35" s="720"/>
      <c r="H35" s="720"/>
      <c r="I35" s="720"/>
      <c r="J35" s="721"/>
    </row>
    <row r="36" spans="1:10" ht="25.5" x14ac:dyDescent="0.2">
      <c r="A36" s="715" t="s">
        <v>28</v>
      </c>
      <c r="B36" s="716"/>
      <c r="C36" s="638" t="s">
        <v>29</v>
      </c>
      <c r="D36" s="639" t="s">
        <v>257</v>
      </c>
      <c r="E36" s="640" t="s">
        <v>258</v>
      </c>
      <c r="F36" s="626" t="s">
        <v>274</v>
      </c>
      <c r="G36" s="639" t="s">
        <v>271</v>
      </c>
      <c r="H36" s="639" t="s">
        <v>270</v>
      </c>
      <c r="I36" s="638" t="s">
        <v>273</v>
      </c>
      <c r="J36" s="641" t="s">
        <v>272</v>
      </c>
    </row>
    <row r="37" spans="1:10" ht="12.75" x14ac:dyDescent="0.2">
      <c r="A37" s="717" t="str">
        <f>A4</f>
        <v>MÉDICO ORTOPEDIA COORDENAÇÃO GERAL</v>
      </c>
      <c r="B37" s="718"/>
      <c r="C37" s="676">
        <f>E4</f>
        <v>129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>G4</f>
        <v>0</v>
      </c>
      <c r="J37" s="678">
        <f>I4</f>
        <v>0</v>
      </c>
    </row>
    <row r="38" spans="1:10" ht="12.75" x14ac:dyDescent="0.2">
      <c r="A38" s="717" t="str">
        <f t="shared" ref="A38:A56" si="3">A5</f>
        <v>MÉDICO ORTOPEDIA ENFERMARIA COORDENAÇÃO</v>
      </c>
      <c r="B38" s="718"/>
      <c r="C38" s="676">
        <f t="shared" ref="C38:C56" si="4">E5</f>
        <v>129</v>
      </c>
      <c r="D38" s="642">
        <f t="shared" ref="D38:D56" si="5">IFERROR(I38-H38-G38,"0")</f>
        <v>0</v>
      </c>
      <c r="E38" s="677">
        <f t="shared" ref="E38:E56" si="6">C38*D38</f>
        <v>0</v>
      </c>
      <c r="F38" s="680" t="str">
        <f t="shared" ref="F38:F56" si="7">IFERROR(J38/$J$57,"0")</f>
        <v>0</v>
      </c>
      <c r="G38" s="642">
        <f t="shared" ref="G38:G56" si="8">IFERROR(($C$32*F38)/C38,"0")</f>
        <v>0</v>
      </c>
      <c r="H38" s="642">
        <f t="shared" ref="H38:H56" si="9">IFERROR(($H$32*F38)/C38,"0")</f>
        <v>0</v>
      </c>
      <c r="I38" s="643">
        <f t="shared" ref="I38:I56" si="10">G5</f>
        <v>0</v>
      </c>
      <c r="J38" s="678">
        <f t="shared" ref="J38:J56" si="11">I5</f>
        <v>0</v>
      </c>
    </row>
    <row r="39" spans="1:10" ht="12.75" x14ac:dyDescent="0.2">
      <c r="A39" s="717" t="str">
        <f t="shared" si="3"/>
        <v>MÉDICO ORTOPEDIA ENFERMARIA ROTINA</v>
      </c>
      <c r="B39" s="718"/>
      <c r="C39" s="676">
        <f t="shared" si="4"/>
        <v>365</v>
      </c>
      <c r="D39" s="642">
        <f t="shared" si="5"/>
        <v>0</v>
      </c>
      <c r="E39" s="677">
        <f t="shared" si="6"/>
        <v>0</v>
      </c>
      <c r="F39" s="680" t="str">
        <f t="shared" si="7"/>
        <v>0</v>
      </c>
      <c r="G39" s="642">
        <f t="shared" si="8"/>
        <v>0</v>
      </c>
      <c r="H39" s="642">
        <f t="shared" si="9"/>
        <v>0</v>
      </c>
      <c r="I39" s="643">
        <f t="shared" si="10"/>
        <v>0</v>
      </c>
      <c r="J39" s="678">
        <f t="shared" si="11"/>
        <v>0</v>
      </c>
    </row>
    <row r="40" spans="1:10" ht="12.75" x14ac:dyDescent="0.2">
      <c r="A40" s="717" t="str">
        <f t="shared" si="3"/>
        <v>MÉDICO ORTOPEDIA ENFERMARIA PLANTÃO</v>
      </c>
      <c r="B40" s="718"/>
      <c r="C40" s="676">
        <f t="shared" si="4"/>
        <v>365</v>
      </c>
      <c r="D40" s="642">
        <f t="shared" si="5"/>
        <v>0</v>
      </c>
      <c r="E40" s="677">
        <f t="shared" si="6"/>
        <v>0</v>
      </c>
      <c r="F40" s="680" t="str">
        <f t="shared" si="7"/>
        <v>0</v>
      </c>
      <c r="G40" s="642">
        <f t="shared" si="8"/>
        <v>0</v>
      </c>
      <c r="H40" s="642">
        <f t="shared" si="9"/>
        <v>0</v>
      </c>
      <c r="I40" s="643">
        <f t="shared" si="10"/>
        <v>0</v>
      </c>
      <c r="J40" s="678">
        <f t="shared" si="11"/>
        <v>0</v>
      </c>
    </row>
    <row r="41" spans="1:10" ht="12.75" x14ac:dyDescent="0.2">
      <c r="A41" s="717" t="str">
        <f t="shared" si="3"/>
        <v>MÉDICO ORTOPEDIA AMBULATÓRIO COORDENAÇÃO</v>
      </c>
      <c r="B41" s="718"/>
      <c r="C41" s="676">
        <f t="shared" si="4"/>
        <v>129</v>
      </c>
      <c r="D41" s="642">
        <f t="shared" si="5"/>
        <v>0</v>
      </c>
      <c r="E41" s="677">
        <f t="shared" si="6"/>
        <v>0</v>
      </c>
      <c r="F41" s="680" t="str">
        <f t="shared" si="7"/>
        <v>0</v>
      </c>
      <c r="G41" s="642">
        <f t="shared" si="8"/>
        <v>0</v>
      </c>
      <c r="H41" s="642">
        <f t="shared" si="9"/>
        <v>0</v>
      </c>
      <c r="I41" s="643">
        <f t="shared" si="10"/>
        <v>0</v>
      </c>
      <c r="J41" s="678">
        <f t="shared" si="11"/>
        <v>0</v>
      </c>
    </row>
    <row r="42" spans="1:10" ht="12.75" x14ac:dyDescent="0.2">
      <c r="A42" s="717" t="str">
        <f t="shared" si="3"/>
        <v>MÉDICO ORTOPEDIA AMBULATÓRIO ROTINA</v>
      </c>
      <c r="B42" s="718"/>
      <c r="C42" s="676">
        <f t="shared" si="4"/>
        <v>1096</v>
      </c>
      <c r="D42" s="642">
        <f t="shared" si="5"/>
        <v>0</v>
      </c>
      <c r="E42" s="677">
        <f t="shared" si="6"/>
        <v>0</v>
      </c>
      <c r="F42" s="680" t="str">
        <f t="shared" si="7"/>
        <v>0</v>
      </c>
      <c r="G42" s="642">
        <f t="shared" si="8"/>
        <v>0</v>
      </c>
      <c r="H42" s="642">
        <f t="shared" si="9"/>
        <v>0</v>
      </c>
      <c r="I42" s="643">
        <f t="shared" si="10"/>
        <v>0</v>
      </c>
      <c r="J42" s="678">
        <f t="shared" si="11"/>
        <v>0</v>
      </c>
    </row>
    <row r="43" spans="1:10" ht="12.75" x14ac:dyDescent="0.2">
      <c r="A43" s="717" t="str">
        <f t="shared" si="3"/>
        <v>MÉDICO ORTOPEDIA VISCOSSUPLEMENTAÇÃO</v>
      </c>
      <c r="B43" s="718"/>
      <c r="C43" s="676">
        <f t="shared" si="4"/>
        <v>52</v>
      </c>
      <c r="D43" s="642">
        <f t="shared" si="5"/>
        <v>0</v>
      </c>
      <c r="E43" s="677">
        <f t="shared" si="6"/>
        <v>0</v>
      </c>
      <c r="F43" s="680" t="str">
        <f t="shared" si="7"/>
        <v>0</v>
      </c>
      <c r="G43" s="642">
        <f t="shared" si="8"/>
        <v>0</v>
      </c>
      <c r="H43" s="642">
        <f t="shared" si="9"/>
        <v>0</v>
      </c>
      <c r="I43" s="643">
        <f t="shared" si="10"/>
        <v>0</v>
      </c>
      <c r="J43" s="678">
        <f t="shared" si="11"/>
        <v>0</v>
      </c>
    </row>
    <row r="44" spans="1:10" ht="26.25" customHeight="1" x14ac:dyDescent="0.2">
      <c r="A44" s="717" t="str">
        <f t="shared" si="3"/>
        <v>MÉDICO ORTOPEDIA CENTRO CIRÚRGICO COORDENAÇÃO</v>
      </c>
      <c r="B44" s="718"/>
      <c r="C44" s="676">
        <f t="shared" si="4"/>
        <v>129</v>
      </c>
      <c r="D44" s="642">
        <f t="shared" si="5"/>
        <v>0</v>
      </c>
      <c r="E44" s="677">
        <f t="shared" si="6"/>
        <v>0</v>
      </c>
      <c r="F44" s="680" t="str">
        <f t="shared" si="7"/>
        <v>0</v>
      </c>
      <c r="G44" s="642">
        <f t="shared" si="8"/>
        <v>0</v>
      </c>
      <c r="H44" s="642">
        <f t="shared" si="9"/>
        <v>0</v>
      </c>
      <c r="I44" s="643">
        <f t="shared" si="10"/>
        <v>0</v>
      </c>
      <c r="J44" s="678">
        <f t="shared" si="11"/>
        <v>0</v>
      </c>
    </row>
    <row r="45" spans="1:10" ht="26.25" customHeight="1" thickBot="1" x14ac:dyDescent="0.25">
      <c r="A45" s="717" t="str">
        <f t="shared" si="3"/>
        <v>MÉDICO ORTOPEDIA CENTRO CIRÚRGICO PLANTÃO</v>
      </c>
      <c r="B45" s="718"/>
      <c r="C45" s="676">
        <f t="shared" si="4"/>
        <v>2714</v>
      </c>
      <c r="D45" s="642">
        <f t="shared" si="5"/>
        <v>0</v>
      </c>
      <c r="E45" s="677">
        <f t="shared" si="6"/>
        <v>0</v>
      </c>
      <c r="F45" s="680" t="str">
        <f t="shared" si="7"/>
        <v>0</v>
      </c>
      <c r="G45" s="642">
        <f t="shared" si="8"/>
        <v>0</v>
      </c>
      <c r="H45" s="642">
        <f t="shared" si="9"/>
        <v>0</v>
      </c>
      <c r="I45" s="643">
        <f t="shared" si="10"/>
        <v>0</v>
      </c>
      <c r="J45" s="678">
        <f t="shared" si="11"/>
        <v>0</v>
      </c>
    </row>
    <row r="46" spans="1:10" ht="12.75" hidden="1" x14ac:dyDescent="0.2">
      <c r="A46" s="711">
        <f t="shared" si="3"/>
        <v>0</v>
      </c>
      <c r="B46" s="712"/>
      <c r="C46" s="676">
        <f t="shared" si="4"/>
        <v>0</v>
      </c>
      <c r="D46" s="642">
        <f t="shared" si="5"/>
        <v>0</v>
      </c>
      <c r="E46" s="677">
        <f t="shared" si="6"/>
        <v>0</v>
      </c>
      <c r="F46" s="680" t="str">
        <f t="shared" si="7"/>
        <v>0</v>
      </c>
      <c r="G46" s="642" t="str">
        <f t="shared" si="8"/>
        <v>0</v>
      </c>
      <c r="H46" s="642" t="str">
        <f t="shared" si="9"/>
        <v>0</v>
      </c>
      <c r="I46" s="643">
        <f t="shared" si="10"/>
        <v>0</v>
      </c>
      <c r="J46" s="678">
        <f t="shared" si="11"/>
        <v>0</v>
      </c>
    </row>
    <row r="47" spans="1:10" ht="12.75" hidden="1" x14ac:dyDescent="0.2">
      <c r="A47" s="711">
        <f t="shared" si="3"/>
        <v>0</v>
      </c>
      <c r="B47" s="712"/>
      <c r="C47" s="676">
        <f t="shared" si="4"/>
        <v>0</v>
      </c>
      <c r="D47" s="642">
        <f t="shared" si="5"/>
        <v>0</v>
      </c>
      <c r="E47" s="677">
        <f t="shared" si="6"/>
        <v>0</v>
      </c>
      <c r="F47" s="680" t="str">
        <f t="shared" si="7"/>
        <v>0</v>
      </c>
      <c r="G47" s="642" t="str">
        <f t="shared" si="8"/>
        <v>0</v>
      </c>
      <c r="H47" s="642" t="str">
        <f t="shared" si="9"/>
        <v>0</v>
      </c>
      <c r="I47" s="643">
        <f t="shared" si="10"/>
        <v>0</v>
      </c>
      <c r="J47" s="678">
        <f t="shared" si="11"/>
        <v>0</v>
      </c>
    </row>
    <row r="48" spans="1:10" ht="12.75" hidden="1" x14ac:dyDescent="0.2">
      <c r="A48" s="711">
        <f t="shared" si="3"/>
        <v>0</v>
      </c>
      <c r="B48" s="712"/>
      <c r="C48" s="676">
        <f t="shared" si="4"/>
        <v>0</v>
      </c>
      <c r="D48" s="642">
        <f t="shared" si="5"/>
        <v>0</v>
      </c>
      <c r="E48" s="677">
        <f t="shared" si="6"/>
        <v>0</v>
      </c>
      <c r="F48" s="680" t="str">
        <f t="shared" si="7"/>
        <v>0</v>
      </c>
      <c r="G48" s="642" t="str">
        <f t="shared" si="8"/>
        <v>0</v>
      </c>
      <c r="H48" s="642" t="str">
        <f t="shared" si="9"/>
        <v>0</v>
      </c>
      <c r="I48" s="643">
        <f t="shared" si="10"/>
        <v>0</v>
      </c>
      <c r="J48" s="678">
        <f t="shared" si="11"/>
        <v>0</v>
      </c>
    </row>
    <row r="49" spans="1:10" ht="12.75" hidden="1" x14ac:dyDescent="0.2">
      <c r="A49" s="711">
        <f t="shared" si="3"/>
        <v>0</v>
      </c>
      <c r="B49" s="712"/>
      <c r="C49" s="676">
        <f t="shared" si="4"/>
        <v>0</v>
      </c>
      <c r="D49" s="642">
        <f t="shared" si="5"/>
        <v>0</v>
      </c>
      <c r="E49" s="677">
        <f t="shared" si="6"/>
        <v>0</v>
      </c>
      <c r="F49" s="680" t="str">
        <f t="shared" si="7"/>
        <v>0</v>
      </c>
      <c r="G49" s="642" t="str">
        <f t="shared" si="8"/>
        <v>0</v>
      </c>
      <c r="H49" s="642" t="str">
        <f t="shared" si="9"/>
        <v>0</v>
      </c>
      <c r="I49" s="643">
        <f t="shared" si="10"/>
        <v>0</v>
      </c>
      <c r="J49" s="678">
        <f t="shared" si="11"/>
        <v>0</v>
      </c>
    </row>
    <row r="50" spans="1:10" ht="12.75" hidden="1" x14ac:dyDescent="0.2">
      <c r="A50" s="711">
        <f t="shared" si="3"/>
        <v>0</v>
      </c>
      <c r="B50" s="712"/>
      <c r="C50" s="676">
        <f t="shared" si="4"/>
        <v>0</v>
      </c>
      <c r="D50" s="642">
        <f t="shared" si="5"/>
        <v>0</v>
      </c>
      <c r="E50" s="677">
        <f t="shared" si="6"/>
        <v>0</v>
      </c>
      <c r="F50" s="680" t="str">
        <f t="shared" si="7"/>
        <v>0</v>
      </c>
      <c r="G50" s="642" t="str">
        <f t="shared" si="8"/>
        <v>0</v>
      </c>
      <c r="H50" s="642" t="str">
        <f t="shared" si="9"/>
        <v>0</v>
      </c>
      <c r="I50" s="643">
        <f t="shared" si="10"/>
        <v>0</v>
      </c>
      <c r="J50" s="678">
        <f t="shared" si="11"/>
        <v>0</v>
      </c>
    </row>
    <row r="51" spans="1:10" ht="12.75" hidden="1" x14ac:dyDescent="0.2">
      <c r="A51" s="711">
        <f t="shared" si="3"/>
        <v>0</v>
      </c>
      <c r="B51" s="712"/>
      <c r="C51" s="676">
        <f t="shared" si="4"/>
        <v>0</v>
      </c>
      <c r="D51" s="642">
        <f>IFERROR(I51-H51-G51,"0")</f>
        <v>0</v>
      </c>
      <c r="E51" s="677">
        <f t="shared" si="6"/>
        <v>0</v>
      </c>
      <c r="F51" s="680" t="str">
        <f t="shared" si="7"/>
        <v>0</v>
      </c>
      <c r="G51" s="642" t="str">
        <f t="shared" si="8"/>
        <v>0</v>
      </c>
      <c r="H51" s="642" t="str">
        <f t="shared" si="9"/>
        <v>0</v>
      </c>
      <c r="I51" s="643">
        <f t="shared" si="10"/>
        <v>0</v>
      </c>
      <c r="J51" s="678">
        <f t="shared" si="11"/>
        <v>0</v>
      </c>
    </row>
    <row r="52" spans="1:10" ht="12.75" hidden="1" x14ac:dyDescent="0.2">
      <c r="A52" s="711">
        <f t="shared" si="3"/>
        <v>0</v>
      </c>
      <c r="B52" s="712"/>
      <c r="C52" s="676">
        <f t="shared" si="4"/>
        <v>0</v>
      </c>
      <c r="D52" s="642">
        <f t="shared" si="5"/>
        <v>0</v>
      </c>
      <c r="E52" s="677">
        <f>C52*D52</f>
        <v>0</v>
      </c>
      <c r="F52" s="680" t="str">
        <f t="shared" si="7"/>
        <v>0</v>
      </c>
      <c r="G52" s="642" t="str">
        <f t="shared" si="8"/>
        <v>0</v>
      </c>
      <c r="H52" s="642" t="str">
        <f t="shared" si="9"/>
        <v>0</v>
      </c>
      <c r="I52" s="643">
        <f t="shared" si="10"/>
        <v>0</v>
      </c>
      <c r="J52" s="678">
        <f t="shared" si="11"/>
        <v>0</v>
      </c>
    </row>
    <row r="53" spans="1:10" ht="12.75" hidden="1" x14ac:dyDescent="0.2">
      <c r="A53" s="711">
        <f t="shared" si="3"/>
        <v>0</v>
      </c>
      <c r="B53" s="712"/>
      <c r="C53" s="676">
        <f t="shared" si="4"/>
        <v>0</v>
      </c>
      <c r="D53" s="642">
        <f t="shared" si="5"/>
        <v>0</v>
      </c>
      <c r="E53" s="677">
        <f t="shared" si="6"/>
        <v>0</v>
      </c>
      <c r="F53" s="680" t="str">
        <f t="shared" si="7"/>
        <v>0</v>
      </c>
      <c r="G53" s="642" t="str">
        <f t="shared" si="8"/>
        <v>0</v>
      </c>
      <c r="H53" s="642" t="str">
        <f t="shared" si="9"/>
        <v>0</v>
      </c>
      <c r="I53" s="643">
        <f t="shared" si="10"/>
        <v>0</v>
      </c>
      <c r="J53" s="678">
        <f t="shared" si="11"/>
        <v>0</v>
      </c>
    </row>
    <row r="54" spans="1:10" ht="12.75" hidden="1" x14ac:dyDescent="0.2">
      <c r="A54" s="711">
        <f t="shared" si="3"/>
        <v>0</v>
      </c>
      <c r="B54" s="712"/>
      <c r="C54" s="676">
        <f t="shared" si="4"/>
        <v>0</v>
      </c>
      <c r="D54" s="642">
        <f t="shared" si="5"/>
        <v>0</v>
      </c>
      <c r="E54" s="677">
        <f t="shared" si="6"/>
        <v>0</v>
      </c>
      <c r="F54" s="680" t="str">
        <f t="shared" si="7"/>
        <v>0</v>
      </c>
      <c r="G54" s="642" t="str">
        <f t="shared" si="8"/>
        <v>0</v>
      </c>
      <c r="H54" s="642" t="str">
        <f t="shared" si="9"/>
        <v>0</v>
      </c>
      <c r="I54" s="643">
        <f t="shared" si="10"/>
        <v>0</v>
      </c>
      <c r="J54" s="678">
        <f t="shared" si="11"/>
        <v>0</v>
      </c>
    </row>
    <row r="55" spans="1:10" ht="12.75" hidden="1" x14ac:dyDescent="0.2">
      <c r="A55" s="711">
        <f t="shared" si="3"/>
        <v>0</v>
      </c>
      <c r="B55" s="712"/>
      <c r="C55" s="676">
        <f t="shared" si="4"/>
        <v>0</v>
      </c>
      <c r="D55" s="642">
        <f t="shared" si="5"/>
        <v>0</v>
      </c>
      <c r="E55" s="677">
        <f t="shared" si="6"/>
        <v>0</v>
      </c>
      <c r="F55" s="680" t="str">
        <f t="shared" si="7"/>
        <v>0</v>
      </c>
      <c r="G55" s="642" t="str">
        <f t="shared" si="8"/>
        <v>0</v>
      </c>
      <c r="H55" s="642" t="str">
        <f t="shared" si="9"/>
        <v>0</v>
      </c>
      <c r="I55" s="643">
        <f t="shared" si="10"/>
        <v>0</v>
      </c>
      <c r="J55" s="678">
        <f t="shared" si="11"/>
        <v>0</v>
      </c>
    </row>
    <row r="56" spans="1:10" ht="13.5" hidden="1" thickBot="1" x14ac:dyDescent="0.25">
      <c r="A56" s="711">
        <f t="shared" si="3"/>
        <v>0</v>
      </c>
      <c r="B56" s="712"/>
      <c r="C56" s="676">
        <f t="shared" si="4"/>
        <v>0</v>
      </c>
      <c r="D56" s="642">
        <f t="shared" si="5"/>
        <v>0</v>
      </c>
      <c r="E56" s="677">
        <f t="shared" si="6"/>
        <v>0</v>
      </c>
      <c r="F56" s="680" t="str">
        <f t="shared" si="7"/>
        <v>0</v>
      </c>
      <c r="G56" s="642" t="str">
        <f t="shared" si="8"/>
        <v>0</v>
      </c>
      <c r="H56" s="642" t="str">
        <f t="shared" si="9"/>
        <v>0</v>
      </c>
      <c r="I56" s="643">
        <f t="shared" si="10"/>
        <v>0</v>
      </c>
      <c r="J56" s="684">
        <f t="shared" si="11"/>
        <v>0</v>
      </c>
    </row>
    <row r="57" spans="1:10" ht="13.5" thickBot="1" x14ac:dyDescent="0.25">
      <c r="A57" s="713" t="s">
        <v>8</v>
      </c>
      <c r="B57" s="714"/>
      <c r="C57" s="644">
        <f>E24</f>
        <v>5108</v>
      </c>
      <c r="D57" s="682"/>
      <c r="E57" s="645">
        <f>SUM(E37:E56)</f>
        <v>0</v>
      </c>
      <c r="F57" s="679" t="str">
        <f>IFERROR(J57/$J$57,"0")</f>
        <v>0</v>
      </c>
      <c r="G57" s="748"/>
      <c r="H57" s="749"/>
      <c r="I57" s="749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40" t="s">
        <v>276</v>
      </c>
      <c r="D59" s="741"/>
      <c r="E59" s="741"/>
      <c r="F59" s="744">
        <f>(C32+H32+E57)-J57</f>
        <v>0</v>
      </c>
      <c r="G59" s="744"/>
      <c r="H59" s="745"/>
      <c r="I59" s="650"/>
      <c r="J59" s="650"/>
    </row>
    <row r="60" spans="1:10" ht="15.75" customHeight="1" x14ac:dyDescent="0.2">
      <c r="C60" s="740" t="s">
        <v>269</v>
      </c>
      <c r="D60" s="741"/>
      <c r="E60" s="741"/>
      <c r="F60" s="744">
        <f>C32+H32+E57</f>
        <v>0</v>
      </c>
      <c r="G60" s="744"/>
      <c r="H60" s="745"/>
      <c r="I60" s="663"/>
      <c r="J60" s="628"/>
    </row>
    <row r="61" spans="1:10" ht="15" customHeight="1" thickBot="1" x14ac:dyDescent="0.25">
      <c r="C61" s="742" t="s">
        <v>286</v>
      </c>
      <c r="D61" s="743"/>
      <c r="E61" s="743"/>
      <c r="F61" s="746">
        <f>F60*12</f>
        <v>0</v>
      </c>
      <c r="G61" s="746"/>
      <c r="H61" s="747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74" t="s">
        <v>241</v>
      </c>
      <c r="B1" s="774"/>
      <c r="C1" s="774"/>
      <c r="D1" s="774"/>
      <c r="E1" s="774"/>
      <c r="F1" s="774"/>
      <c r="G1" s="344"/>
      <c r="H1" s="315"/>
      <c r="I1" s="315"/>
      <c r="J1" s="315"/>
      <c r="K1" s="315"/>
    </row>
    <row r="2" spans="1:14" s="365" customFormat="1" ht="45" customHeight="1" x14ac:dyDescent="0.25">
      <c r="A2" s="775" t="s">
        <v>196</v>
      </c>
      <c r="B2" s="776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7" t="s">
        <v>34</v>
      </c>
      <c r="B4" s="778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7" t="s">
        <v>35</v>
      </c>
      <c r="B5" s="778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7" t="s">
        <v>36</v>
      </c>
      <c r="B6" s="778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72" t="s">
        <v>37</v>
      </c>
      <c r="B7" s="773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7" t="s">
        <v>210</v>
      </c>
      <c r="B9" s="77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7" t="s">
        <v>211</v>
      </c>
      <c r="B10" s="778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7" t="s">
        <v>212</v>
      </c>
      <c r="B11" s="778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1" t="s">
        <v>191</v>
      </c>
      <c r="B15" s="782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1" t="s">
        <v>192</v>
      </c>
      <c r="B16" s="782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1" t="s">
        <v>193</v>
      </c>
      <c r="B17" s="782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3" t="s">
        <v>8</v>
      </c>
      <c r="B18" s="784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7" t="s">
        <v>52</v>
      </c>
      <c r="B24" s="778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5"/>
      <c r="B26" s="786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5" t="s">
        <v>8</v>
      </c>
      <c r="B27" s="786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7" t="s">
        <v>58</v>
      </c>
      <c r="B41" s="788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9" t="s">
        <v>59</v>
      </c>
      <c r="B42" s="780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9" t="s">
        <v>60</v>
      </c>
      <c r="B44" s="780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89" t="s">
        <v>24</v>
      </c>
      <c r="B45" s="790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89" t="s">
        <v>26</v>
      </c>
      <c r="B46" s="790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91" t="s">
        <v>27</v>
      </c>
      <c r="B47" s="792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93"/>
      <c r="B48" s="793"/>
      <c r="C48" s="793"/>
      <c r="D48" s="793"/>
      <c r="E48" s="793"/>
      <c r="F48" s="793"/>
      <c r="G48" s="793"/>
      <c r="H48" s="793"/>
      <c r="I48" s="793"/>
      <c r="J48" s="793"/>
      <c r="K48" s="793"/>
      <c r="L48" s="793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44:B44"/>
    <mergeCell ref="A45:B45"/>
    <mergeCell ref="A46:B46"/>
    <mergeCell ref="A47:B47"/>
    <mergeCell ref="A48:L48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74" t="s">
        <v>209</v>
      </c>
      <c r="B1" s="774"/>
      <c r="C1" s="774"/>
      <c r="D1" s="774"/>
      <c r="E1" s="774"/>
      <c r="F1" s="774"/>
      <c r="G1" s="344"/>
      <c r="H1" s="315"/>
      <c r="I1" s="315"/>
      <c r="J1" s="315"/>
      <c r="K1" s="315"/>
    </row>
    <row r="2" spans="1:15" s="365" customFormat="1" ht="41.25" customHeight="1" x14ac:dyDescent="0.25">
      <c r="A2" s="797" t="s">
        <v>28</v>
      </c>
      <c r="B2" s="797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78" t="s">
        <v>34</v>
      </c>
      <c r="B4" s="778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78" t="s">
        <v>35</v>
      </c>
      <c r="B5" s="778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78" t="s">
        <v>36</v>
      </c>
      <c r="B6" s="778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73" t="s">
        <v>37</v>
      </c>
      <c r="B7" s="773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5" t="s">
        <v>213</v>
      </c>
      <c r="B9" s="796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5" t="s">
        <v>214</v>
      </c>
      <c r="B10" s="796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5" t="s">
        <v>215</v>
      </c>
      <c r="B11" s="796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5" t="s">
        <v>216</v>
      </c>
      <c r="B12" s="796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5" t="s">
        <v>220</v>
      </c>
      <c r="B13" s="796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5" t="s">
        <v>221</v>
      </c>
      <c r="B14" s="796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5" t="s">
        <v>217</v>
      </c>
      <c r="B15" s="796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5" t="s">
        <v>218</v>
      </c>
      <c r="B16" s="796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5" t="s">
        <v>219</v>
      </c>
      <c r="B17" s="796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6" t="s">
        <v>8</v>
      </c>
      <c r="B18" s="786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78" t="s">
        <v>52</v>
      </c>
      <c r="B24" s="778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6"/>
      <c r="B26" s="786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6" t="s">
        <v>8</v>
      </c>
      <c r="B27" s="786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4" t="s">
        <v>58</v>
      </c>
      <c r="B43" s="794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4" t="s">
        <v>59</v>
      </c>
      <c r="B44" s="794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4" t="s">
        <v>60</v>
      </c>
      <c r="B46" s="794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90" t="s">
        <v>24</v>
      </c>
      <c r="B47" s="790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90" t="s">
        <v>26</v>
      </c>
      <c r="B48" s="790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90" t="s">
        <v>27</v>
      </c>
      <c r="B49" s="790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93"/>
      <c r="B50" s="793"/>
      <c r="C50" s="793"/>
      <c r="D50" s="793"/>
      <c r="E50" s="793"/>
      <c r="F50" s="793"/>
      <c r="G50" s="793"/>
      <c r="H50" s="793"/>
      <c r="I50" s="793"/>
      <c r="J50" s="793"/>
      <c r="K50" s="793"/>
      <c r="L50" s="793"/>
      <c r="M50" s="793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7:B7"/>
    <mergeCell ref="A1:F1"/>
    <mergeCell ref="A2:B2"/>
    <mergeCell ref="A4:B4"/>
    <mergeCell ref="A5:B5"/>
    <mergeCell ref="A6:B6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46:B46"/>
    <mergeCell ref="A47:B47"/>
    <mergeCell ref="A48:B48"/>
    <mergeCell ref="A49:B49"/>
    <mergeCell ref="A50:M50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9" t="s">
        <v>205</v>
      </c>
      <c r="B1" s="799"/>
      <c r="C1" s="799"/>
      <c r="D1" s="799"/>
      <c r="E1" s="799"/>
      <c r="F1" s="799"/>
      <c r="G1" s="555"/>
      <c r="H1" s="555"/>
    </row>
    <row r="2" spans="1:13" s="196" customFormat="1" ht="60" customHeight="1" x14ac:dyDescent="0.25">
      <c r="A2" s="800" t="s">
        <v>196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78" t="s">
        <v>34</v>
      </c>
      <c r="B4" s="778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78" t="s">
        <v>35</v>
      </c>
      <c r="B5" s="778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78" t="s">
        <v>36</v>
      </c>
      <c r="B6" s="778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73" t="s">
        <v>37</v>
      </c>
      <c r="B7" s="773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78"/>
      <c r="B11" s="778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78"/>
      <c r="B12" s="778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6" t="s">
        <v>8</v>
      </c>
      <c r="B14" s="786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78" t="s">
        <v>52</v>
      </c>
      <c r="B20" s="778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6"/>
      <c r="B22" s="786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6" t="s">
        <v>8</v>
      </c>
      <c r="B23" s="786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798" t="s">
        <v>58</v>
      </c>
      <c r="B39" s="798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4" t="s">
        <v>59</v>
      </c>
      <c r="B40" s="794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4" t="s">
        <v>60</v>
      </c>
      <c r="B42" s="794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90" t="s">
        <v>24</v>
      </c>
      <c r="B43" s="790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90" t="s">
        <v>26</v>
      </c>
      <c r="B44" s="790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90" t="s">
        <v>27</v>
      </c>
      <c r="B45" s="790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1" t="s">
        <v>28</v>
      </c>
      <c r="B2" s="691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2" t="s">
        <v>34</v>
      </c>
      <c r="B4" s="692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2" t="s">
        <v>35</v>
      </c>
      <c r="B5" s="692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2" t="s">
        <v>159</v>
      </c>
      <c r="B6" s="692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2"/>
      <c r="B11" s="692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2"/>
      <c r="B12" s="692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4" t="s">
        <v>8</v>
      </c>
      <c r="B14" s="694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3" t="s">
        <v>52</v>
      </c>
      <c r="B20" s="693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6"/>
      <c r="B22" s="696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4" t="s">
        <v>8</v>
      </c>
      <c r="B23" s="694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7" t="s">
        <v>58</v>
      </c>
      <c r="B39" s="697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8" t="s">
        <v>59</v>
      </c>
      <c r="B40" s="698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8" t="s">
        <v>60</v>
      </c>
      <c r="B41" s="698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5" t="s">
        <v>24</v>
      </c>
      <c r="B42" s="695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5" t="s">
        <v>26</v>
      </c>
      <c r="B43" s="695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5" t="s">
        <v>27</v>
      </c>
      <c r="B44" s="695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42:B42"/>
    <mergeCell ref="A43:B43"/>
    <mergeCell ref="A44:B44"/>
    <mergeCell ref="A22:B22"/>
    <mergeCell ref="A23:B23"/>
    <mergeCell ref="A39:B39"/>
    <mergeCell ref="A40:B40"/>
    <mergeCell ref="A41:B41"/>
    <mergeCell ref="A7:B7"/>
    <mergeCell ref="A11:B11"/>
    <mergeCell ref="A12:B12"/>
    <mergeCell ref="A14:B14"/>
    <mergeCell ref="A20:B20"/>
    <mergeCell ref="A2:B2"/>
    <mergeCell ref="A4:B4"/>
    <mergeCell ref="A5:B5"/>
    <mergeCell ref="A6:B6"/>
    <mergeCell ref="A1:H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2" t="s">
        <v>204</v>
      </c>
      <c r="B1" s="802"/>
      <c r="C1" s="802"/>
      <c r="D1" s="802"/>
      <c r="E1" s="802"/>
      <c r="F1" s="802"/>
      <c r="G1" s="390"/>
      <c r="H1" s="390"/>
    </row>
    <row r="2" spans="1:16" s="196" customFormat="1" ht="51" customHeight="1" x14ac:dyDescent="0.25">
      <c r="A2" s="803" t="s">
        <v>196</v>
      </c>
      <c r="B2" s="804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7" t="s">
        <v>34</v>
      </c>
      <c r="B4" s="778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7" t="s">
        <v>35</v>
      </c>
      <c r="B5" s="778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7" t="s">
        <v>36</v>
      </c>
      <c r="B6" s="778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72" t="s">
        <v>37</v>
      </c>
      <c r="B7" s="773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7"/>
      <c r="B11" s="778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7"/>
      <c r="B12" s="778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5" t="s">
        <v>8</v>
      </c>
      <c r="B14" s="786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7" t="s">
        <v>52</v>
      </c>
      <c r="B20" s="778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5"/>
      <c r="B22" s="786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5" t="s">
        <v>8</v>
      </c>
      <c r="B23" s="786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5" t="s">
        <v>58</v>
      </c>
      <c r="B39" s="798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6" t="s">
        <v>59</v>
      </c>
      <c r="B40" s="794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6" t="s">
        <v>60</v>
      </c>
      <c r="B42" s="794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89" t="s">
        <v>24</v>
      </c>
      <c r="B43" s="790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89" t="s">
        <v>26</v>
      </c>
      <c r="B44" s="790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91" t="s">
        <v>27</v>
      </c>
      <c r="B45" s="792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8" t="s">
        <v>28</v>
      </c>
      <c r="B2" s="808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8" t="s">
        <v>34</v>
      </c>
      <c r="B4" s="778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8" t="s">
        <v>35</v>
      </c>
      <c r="B5" s="778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8" t="s">
        <v>36</v>
      </c>
      <c r="B6" s="778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7" t="s">
        <v>37</v>
      </c>
      <c r="B7" s="807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0" t="s">
        <v>181</v>
      </c>
      <c r="B9" s="811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10" t="s">
        <v>182</v>
      </c>
      <c r="B10" s="811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10" t="s">
        <v>183</v>
      </c>
      <c r="B11" s="811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10" t="s">
        <v>184</v>
      </c>
      <c r="B12" s="811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10" t="s">
        <v>185</v>
      </c>
      <c r="B13" s="811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10" t="s">
        <v>186</v>
      </c>
      <c r="B14" s="811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10" t="s">
        <v>187</v>
      </c>
      <c r="B15" s="811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10" t="s">
        <v>188</v>
      </c>
      <c r="B16" s="811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10" t="s">
        <v>189</v>
      </c>
      <c r="B17" s="811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10" t="s">
        <v>190</v>
      </c>
      <c r="B18" s="811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2" t="s">
        <v>8</v>
      </c>
      <c r="B19" s="812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7" t="s">
        <v>52</v>
      </c>
      <c r="B25" s="807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6"/>
      <c r="B27" s="786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2" t="s">
        <v>8</v>
      </c>
      <c r="B28" s="812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798" t="s">
        <v>58</v>
      </c>
      <c r="B44" s="798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4" t="s">
        <v>59</v>
      </c>
      <c r="B45" s="794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4" t="s">
        <v>60</v>
      </c>
      <c r="B47" s="794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9" t="s">
        <v>24</v>
      </c>
      <c r="B48" s="809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9" t="s">
        <v>26</v>
      </c>
      <c r="B49" s="809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9" t="s">
        <v>27</v>
      </c>
      <c r="B50" s="809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15:B15"/>
    <mergeCell ref="A16:B16"/>
    <mergeCell ref="A9:B9"/>
    <mergeCell ref="A10:B10"/>
    <mergeCell ref="A11:B11"/>
    <mergeCell ref="A12:B12"/>
    <mergeCell ref="A13:B13"/>
    <mergeCell ref="A14:B14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8" t="s">
        <v>28</v>
      </c>
      <c r="B2" s="808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8" t="s">
        <v>34</v>
      </c>
      <c r="B4" s="778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8" t="s">
        <v>35</v>
      </c>
      <c r="B5" s="778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8" t="s">
        <v>36</v>
      </c>
      <c r="B6" s="778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7" t="s">
        <v>37</v>
      </c>
      <c r="B7" s="807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0" t="s">
        <v>181</v>
      </c>
      <c r="B9" s="811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10" t="s">
        <v>182</v>
      </c>
      <c r="B10" s="811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10" t="s">
        <v>183</v>
      </c>
      <c r="B11" s="811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10" t="s">
        <v>184</v>
      </c>
      <c r="B12" s="811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10" t="s">
        <v>185</v>
      </c>
      <c r="B13" s="811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10" t="s">
        <v>186</v>
      </c>
      <c r="B14" s="811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10" t="s">
        <v>187</v>
      </c>
      <c r="B15" s="811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10" t="s">
        <v>188</v>
      </c>
      <c r="B16" s="811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10" t="s">
        <v>189</v>
      </c>
      <c r="B17" s="811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10" t="s">
        <v>190</v>
      </c>
      <c r="B18" s="811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2" t="s">
        <v>8</v>
      </c>
      <c r="B19" s="812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7" t="s">
        <v>52</v>
      </c>
      <c r="B25" s="807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6"/>
      <c r="B27" s="786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2" t="s">
        <v>8</v>
      </c>
      <c r="B28" s="812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798" t="s">
        <v>58</v>
      </c>
      <c r="B44" s="798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4" t="s">
        <v>59</v>
      </c>
      <c r="B45" s="794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4" t="s">
        <v>60</v>
      </c>
      <c r="B47" s="794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9" t="s">
        <v>24</v>
      </c>
      <c r="B48" s="809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9" t="s">
        <v>26</v>
      </c>
      <c r="B49" s="809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9" t="s">
        <v>27</v>
      </c>
      <c r="B50" s="809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49:B49"/>
    <mergeCell ref="A50:B50"/>
    <mergeCell ref="A27:B27"/>
    <mergeCell ref="A28:B28"/>
    <mergeCell ref="A44:B44"/>
    <mergeCell ref="A45:B45"/>
    <mergeCell ref="A47:B47"/>
    <mergeCell ref="A48:B48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4" t="s">
        <v>206</v>
      </c>
      <c r="B1" s="814"/>
      <c r="C1" s="814"/>
      <c r="D1" s="814"/>
      <c r="E1" s="814"/>
      <c r="F1" s="814"/>
      <c r="G1" s="410"/>
      <c r="H1" s="410"/>
      <c r="I1" s="410"/>
      <c r="J1" s="410"/>
    </row>
    <row r="2" spans="1:13" s="414" customFormat="1" ht="75" customHeight="1" x14ac:dyDescent="0.25">
      <c r="A2" s="815" t="s">
        <v>28</v>
      </c>
      <c r="B2" s="815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3" t="s">
        <v>34</v>
      </c>
      <c r="B4" s="813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3" t="s">
        <v>35</v>
      </c>
      <c r="B5" s="813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3" t="s">
        <v>36</v>
      </c>
      <c r="B6" s="813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3" t="s">
        <v>37</v>
      </c>
      <c r="B7" s="813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3">
        <v>7</v>
      </c>
      <c r="B15" s="813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3">
        <v>8</v>
      </c>
      <c r="B16" s="813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3">
        <v>9</v>
      </c>
      <c r="B17" s="813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7" t="s">
        <v>8</v>
      </c>
      <c r="B18" s="817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3" t="s">
        <v>52</v>
      </c>
      <c r="B24" s="813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7"/>
      <c r="B26" s="817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7" t="s">
        <v>8</v>
      </c>
      <c r="B27" s="817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8" t="s">
        <v>58</v>
      </c>
      <c r="B43" s="818"/>
      <c r="C43" s="436"/>
      <c r="D43" s="436"/>
      <c r="E43" s="456">
        <f>F18+E34</f>
        <v>200024.15987088002</v>
      </c>
    </row>
    <row r="44" spans="1:13" hidden="1" x14ac:dyDescent="0.2">
      <c r="A44" s="816" t="s">
        <v>59</v>
      </c>
      <c r="B44" s="816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6" t="s">
        <v>60</v>
      </c>
      <c r="B46" s="816"/>
      <c r="C46" s="443"/>
      <c r="D46" s="443"/>
      <c r="E46" s="457">
        <f>E44/(1-B40)</f>
        <v>218964.59755980299</v>
      </c>
    </row>
    <row r="47" spans="1:13" s="459" customFormat="1" x14ac:dyDescent="0.2">
      <c r="A47" s="819" t="s">
        <v>24</v>
      </c>
      <c r="B47" s="819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9" t="s">
        <v>26</v>
      </c>
      <c r="B48" s="819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9" t="s">
        <v>27</v>
      </c>
      <c r="B49" s="819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20"/>
      <c r="B50" s="820"/>
      <c r="C50" s="820"/>
      <c r="D50" s="820"/>
      <c r="E50" s="820"/>
      <c r="F50" s="820"/>
      <c r="G50" s="820"/>
      <c r="H50" s="820"/>
      <c r="I50" s="820"/>
      <c r="J50" s="820"/>
      <c r="K50" s="820"/>
      <c r="L50" s="820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46:B46"/>
    <mergeCell ref="A47:B47"/>
    <mergeCell ref="A48:B48"/>
    <mergeCell ref="A49:B49"/>
    <mergeCell ref="A50:L50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2" t="s">
        <v>206</v>
      </c>
      <c r="B1" s="802"/>
      <c r="C1" s="802"/>
      <c r="D1" s="802"/>
      <c r="E1" s="802"/>
      <c r="F1" s="802"/>
      <c r="G1" s="390"/>
      <c r="H1" s="390"/>
      <c r="I1" s="390"/>
      <c r="J1" s="390"/>
    </row>
    <row r="2" spans="1:14" s="196" customFormat="1" ht="75" customHeight="1" x14ac:dyDescent="0.25">
      <c r="A2" s="801" t="s">
        <v>28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78" t="s">
        <v>34</v>
      </c>
      <c r="B4" s="778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78" t="s">
        <v>35</v>
      </c>
      <c r="B5" s="778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78" t="s">
        <v>36</v>
      </c>
      <c r="B6" s="778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73" t="s">
        <v>37</v>
      </c>
      <c r="B7" s="773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78">
        <v>7</v>
      </c>
      <c r="B15" s="778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78">
        <v>8</v>
      </c>
      <c r="B16" s="778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78">
        <v>9</v>
      </c>
      <c r="B17" s="778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6" t="s">
        <v>8</v>
      </c>
      <c r="B18" s="786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78" t="s">
        <v>52</v>
      </c>
      <c r="B24" s="778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6"/>
      <c r="B26" s="786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6" t="s">
        <v>8</v>
      </c>
      <c r="B27" s="786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798" t="s">
        <v>58</v>
      </c>
      <c r="B43" s="798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4" t="s">
        <v>59</v>
      </c>
      <c r="B44" s="794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4" t="s">
        <v>60</v>
      </c>
      <c r="B46" s="794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90" t="s">
        <v>24</v>
      </c>
      <c r="B47" s="790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90" t="s">
        <v>26</v>
      </c>
      <c r="B48" s="790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90" t="s">
        <v>27</v>
      </c>
      <c r="B49" s="790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1"/>
      <c r="B50" s="821"/>
      <c r="C50" s="821"/>
      <c r="D50" s="821"/>
      <c r="E50" s="821"/>
      <c r="F50" s="821"/>
      <c r="G50" s="821"/>
      <c r="H50" s="821"/>
      <c r="I50" s="821"/>
      <c r="J50" s="821"/>
      <c r="K50" s="821"/>
      <c r="L50" s="821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47:B47"/>
    <mergeCell ref="A48:B48"/>
    <mergeCell ref="A49:B49"/>
    <mergeCell ref="A50:L50"/>
    <mergeCell ref="A43:B43"/>
    <mergeCell ref="A44:B44"/>
    <mergeCell ref="A46:B46"/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2" t="s">
        <v>208</v>
      </c>
      <c r="B1" s="802"/>
      <c r="C1" s="802"/>
      <c r="D1" s="802"/>
      <c r="E1" s="802"/>
      <c r="F1" s="802"/>
      <c r="G1" s="390"/>
      <c r="H1" s="390"/>
      <c r="I1" s="390"/>
      <c r="J1" s="390"/>
    </row>
    <row r="2" spans="1:15" s="196" customFormat="1" ht="74.25" customHeight="1" x14ac:dyDescent="0.25">
      <c r="A2" s="822" t="s">
        <v>28</v>
      </c>
      <c r="B2" s="804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7" t="s">
        <v>34</v>
      </c>
      <c r="B4" s="778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7" t="s">
        <v>35</v>
      </c>
      <c r="B5" s="778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7" t="s">
        <v>36</v>
      </c>
      <c r="B6" s="778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72" t="s">
        <v>37</v>
      </c>
      <c r="B7" s="773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3" t="s">
        <v>8</v>
      </c>
      <c r="B20" s="784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7" t="s">
        <v>52</v>
      </c>
      <c r="B26" s="778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5"/>
      <c r="B28" s="786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5" t="s">
        <v>8</v>
      </c>
      <c r="B29" s="786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5" t="s">
        <v>58</v>
      </c>
      <c r="B45" s="798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6" t="s">
        <v>59</v>
      </c>
      <c r="B46" s="794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6" t="s">
        <v>60</v>
      </c>
      <c r="B48" s="794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89" t="s">
        <v>24</v>
      </c>
      <c r="B49" s="790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89" t="s">
        <v>26</v>
      </c>
      <c r="B50" s="790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91" t="s">
        <v>27</v>
      </c>
      <c r="B51" s="792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1"/>
      <c r="B52" s="821"/>
      <c r="C52" s="821"/>
      <c r="D52" s="821"/>
      <c r="E52" s="821"/>
      <c r="F52" s="821"/>
      <c r="G52" s="821"/>
      <c r="H52" s="821"/>
      <c r="I52" s="821"/>
      <c r="J52" s="821"/>
      <c r="K52" s="821"/>
      <c r="L52" s="821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48:B48"/>
    <mergeCell ref="A49:B49"/>
    <mergeCell ref="A50:B50"/>
    <mergeCell ref="A51:B51"/>
    <mergeCell ref="A52:L52"/>
    <mergeCell ref="A46:B46"/>
    <mergeCell ref="A20:B20"/>
    <mergeCell ref="A26:B26"/>
    <mergeCell ref="A28:B28"/>
    <mergeCell ref="A29:B29"/>
    <mergeCell ref="A45:B45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3" t="s">
        <v>207</v>
      </c>
      <c r="B1" s="823"/>
      <c r="C1" s="823"/>
      <c r="D1" s="823"/>
      <c r="E1" s="823"/>
      <c r="F1" s="823"/>
      <c r="G1" s="475"/>
      <c r="H1" s="475"/>
      <c r="I1" s="475"/>
      <c r="J1" s="475"/>
    </row>
    <row r="2" spans="1:17" s="471" customFormat="1" ht="62.25" customHeight="1" x14ac:dyDescent="0.25">
      <c r="A2" s="815" t="s">
        <v>28</v>
      </c>
      <c r="B2" s="815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3" t="s">
        <v>34</v>
      </c>
      <c r="B4" s="813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3" t="s">
        <v>35</v>
      </c>
      <c r="B5" s="813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3" t="s">
        <v>36</v>
      </c>
      <c r="B6" s="813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3" t="s">
        <v>37</v>
      </c>
      <c r="B7" s="813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5" t="s">
        <v>240</v>
      </c>
      <c r="B16" s="825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5" t="s">
        <v>243</v>
      </c>
      <c r="B18" s="825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7" t="s">
        <v>8</v>
      </c>
      <c r="B20" s="817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3" t="s">
        <v>52</v>
      </c>
      <c r="B26" s="813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7"/>
      <c r="B28" s="817"/>
      <c r="G28" s="415"/>
      <c r="H28" s="415"/>
      <c r="I28" s="415"/>
      <c r="J28" s="415"/>
    </row>
    <row r="29" spans="1:17" hidden="1" x14ac:dyDescent="0.2">
      <c r="A29" s="817" t="s">
        <v>8</v>
      </c>
      <c r="B29" s="817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6" t="s">
        <v>58</v>
      </c>
      <c r="B45" s="816"/>
      <c r="E45" s="457">
        <f>F20+E36</f>
        <v>300357.34586937481</v>
      </c>
    </row>
    <row r="46" spans="1:19" hidden="1" x14ac:dyDescent="0.2">
      <c r="A46" s="816" t="s">
        <v>59</v>
      </c>
      <c r="B46" s="816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6" t="s">
        <v>60</v>
      </c>
      <c r="B48" s="816"/>
      <c r="E48" s="457">
        <f>E46/(1-B42)</f>
        <v>328797.79097154021</v>
      </c>
    </row>
    <row r="49" spans="1:13" s="485" customFormat="1" ht="8.1" customHeight="1" x14ac:dyDescent="0.2">
      <c r="A49" s="819" t="s">
        <v>24</v>
      </c>
      <c r="B49" s="819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9" t="s">
        <v>26</v>
      </c>
      <c r="B50" s="819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9" t="s">
        <v>27</v>
      </c>
      <c r="B51" s="819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4"/>
      <c r="B52" s="824"/>
      <c r="C52" s="824"/>
      <c r="D52" s="824"/>
      <c r="E52" s="824"/>
      <c r="F52" s="824"/>
      <c r="G52" s="824"/>
      <c r="H52" s="824"/>
      <c r="I52" s="824"/>
      <c r="J52" s="824"/>
      <c r="K52" s="824"/>
      <c r="L52" s="824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  <mergeCell ref="A1:F1"/>
    <mergeCell ref="A6:B6"/>
    <mergeCell ref="A7:B7"/>
    <mergeCell ref="A2:B2"/>
    <mergeCell ref="A5:B5"/>
    <mergeCell ref="A4:B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7" t="s">
        <v>165</v>
      </c>
      <c r="B1" s="837"/>
      <c r="C1" s="837"/>
      <c r="D1" s="837"/>
      <c r="E1" s="837"/>
      <c r="F1" s="837"/>
    </row>
    <row r="2" spans="1:11" s="248" customFormat="1" ht="22.5" customHeight="1" x14ac:dyDescent="0.25">
      <c r="A2" s="834" t="s">
        <v>28</v>
      </c>
      <c r="B2" s="834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29" t="s">
        <v>164</v>
      </c>
      <c r="B3" s="830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34" t="s">
        <v>166</v>
      </c>
      <c r="B4" s="834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35" t="s">
        <v>169</v>
      </c>
      <c r="B5" s="836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29"/>
      <c r="B8" s="830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29" t="s">
        <v>8</v>
      </c>
      <c r="B9" s="830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8"/>
      <c r="B22" s="830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1" t="s">
        <v>58</v>
      </c>
      <c r="B25" s="831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2" t="s">
        <v>22</v>
      </c>
      <c r="B26" s="832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3" t="s">
        <v>60</v>
      </c>
      <c r="B27" s="833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26" t="s">
        <v>24</v>
      </c>
      <c r="B28" s="82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6" t="s">
        <v>26</v>
      </c>
      <c r="B29" s="826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27" t="s">
        <v>157</v>
      </c>
      <c r="B30" s="828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4:B4"/>
    <mergeCell ref="A5:B5"/>
    <mergeCell ref="A1:F1"/>
    <mergeCell ref="A3:B3"/>
    <mergeCell ref="A22:B22"/>
    <mergeCell ref="A9:B9"/>
    <mergeCell ref="A2:B2"/>
    <mergeCell ref="A29:B29"/>
    <mergeCell ref="A30:B30"/>
    <mergeCell ref="A8:B8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7" t="s">
        <v>173</v>
      </c>
      <c r="B1" s="837"/>
      <c r="C1" s="837"/>
      <c r="D1" s="837"/>
      <c r="E1" s="837"/>
      <c r="F1" s="837"/>
    </row>
    <row r="2" spans="1:13" s="248" customFormat="1" ht="22.5" customHeight="1" x14ac:dyDescent="0.25">
      <c r="A2" s="834" t="s">
        <v>28</v>
      </c>
      <c r="B2" s="834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9" t="s">
        <v>164</v>
      </c>
      <c r="B3" s="830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34" t="s">
        <v>166</v>
      </c>
      <c r="B4" s="834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9" t="s">
        <v>174</v>
      </c>
      <c r="B5" s="840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29"/>
      <c r="B8" s="830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9" t="s">
        <v>8</v>
      </c>
      <c r="B9" s="830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2" t="s">
        <v>178</v>
      </c>
      <c r="I15" s="841" t="s">
        <v>177</v>
      </c>
      <c r="J15" s="841"/>
    </row>
    <row r="16" spans="1:13" ht="9" customHeight="1" x14ac:dyDescent="0.25">
      <c r="A16" s="264"/>
      <c r="B16" s="258"/>
      <c r="C16" s="257"/>
      <c r="D16" s="257"/>
      <c r="E16" s="244"/>
      <c r="F16" s="244"/>
      <c r="H16" s="842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8"/>
      <c r="B22" s="830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1" t="s">
        <v>58</v>
      </c>
      <c r="B25" s="831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2" t="s">
        <v>22</v>
      </c>
      <c r="B26" s="832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3" t="s">
        <v>60</v>
      </c>
      <c r="B27" s="833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26" t="s">
        <v>24</v>
      </c>
      <c r="B28" s="82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6" t="s">
        <v>26</v>
      </c>
      <c r="B29" s="826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27" t="s">
        <v>157</v>
      </c>
      <c r="B30" s="828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7:B27"/>
    <mergeCell ref="A28:B28"/>
    <mergeCell ref="A29:B29"/>
    <mergeCell ref="A30:B30"/>
    <mergeCell ref="I15:J15"/>
    <mergeCell ref="H15:H16"/>
    <mergeCell ref="A8:B8"/>
    <mergeCell ref="A9:B9"/>
    <mergeCell ref="A22:B22"/>
    <mergeCell ref="A25:B25"/>
    <mergeCell ref="A26:B26"/>
    <mergeCell ref="A2:B2"/>
    <mergeCell ref="A4:B4"/>
    <mergeCell ref="A5:B5"/>
    <mergeCell ref="A1:F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7" t="s">
        <v>173</v>
      </c>
      <c r="B1" s="837"/>
      <c r="C1" s="837"/>
      <c r="D1" s="837"/>
      <c r="E1" s="837"/>
      <c r="F1" s="837"/>
    </row>
    <row r="2" spans="1:13" s="248" customFormat="1" ht="22.5" customHeight="1" x14ac:dyDescent="0.25">
      <c r="A2" s="846" t="s">
        <v>28</v>
      </c>
      <c r="B2" s="84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9" t="s">
        <v>164</v>
      </c>
      <c r="B3" s="830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6" t="s">
        <v>166</v>
      </c>
      <c r="B4" s="84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9" t="s">
        <v>174</v>
      </c>
      <c r="B5" s="840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29"/>
      <c r="B8" s="830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9" t="s">
        <v>8</v>
      </c>
      <c r="B9" s="830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8"/>
      <c r="B22" s="830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1" t="s">
        <v>58</v>
      </c>
      <c r="B25" s="843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4" t="s">
        <v>22</v>
      </c>
      <c r="B26" s="845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29" t="s">
        <v>60</v>
      </c>
      <c r="B27" s="830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27" t="s">
        <v>24</v>
      </c>
      <c r="B28" s="828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7" t="s">
        <v>26</v>
      </c>
      <c r="B29" s="828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27" t="s">
        <v>157</v>
      </c>
      <c r="B30" s="828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8:B8"/>
    <mergeCell ref="A1:F1"/>
    <mergeCell ref="A2:B2"/>
    <mergeCell ref="A3:B3"/>
    <mergeCell ref="A4:B4"/>
    <mergeCell ref="A5:B5"/>
    <mergeCell ref="A29:B29"/>
    <mergeCell ref="A30:B30"/>
    <mergeCell ref="A9:B9"/>
    <mergeCell ref="A22:B22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4" t="s">
        <v>148</v>
      </c>
      <c r="B30" s="694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6"/>
      <c r="B31" s="696"/>
      <c r="C31" s="49"/>
      <c r="D31" s="50"/>
      <c r="E31" s="51"/>
      <c r="F31" s="36"/>
      <c r="G31" s="36"/>
    </row>
    <row r="32" spans="1:11" ht="11.1" customHeight="1" x14ac:dyDescent="0.25">
      <c r="A32" s="694"/>
      <c r="B32" s="694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7" t="s">
        <v>58</v>
      </c>
      <c r="B48" s="697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6"/>
      <c r="B31" s="696"/>
      <c r="C31" s="49"/>
      <c r="D31" s="50"/>
      <c r="E31" s="51"/>
      <c r="F31" s="36"/>
      <c r="G31" s="77"/>
    </row>
    <row r="32" spans="1:11" ht="14.1" customHeight="1" x14ac:dyDescent="0.25">
      <c r="A32" s="694" t="s">
        <v>8</v>
      </c>
      <c r="B32" s="694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7" t="s">
        <v>58</v>
      </c>
      <c r="B48" s="697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4" t="s">
        <v>148</v>
      </c>
      <c r="B21" s="694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7" t="s">
        <v>58</v>
      </c>
      <c r="B39" s="697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5" t="s">
        <v>26</v>
      </c>
      <c r="B43" s="695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5" t="s">
        <v>27</v>
      </c>
      <c r="B44" s="695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hidden="1" customHeight="1" x14ac:dyDescent="0.25">
      <c r="A23" s="694" t="s">
        <v>8</v>
      </c>
      <c r="B23" s="694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7" t="s">
        <v>58</v>
      </c>
      <c r="B39" s="697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5" t="s">
        <v>26</v>
      </c>
      <c r="B43" s="695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5" t="s">
        <v>27</v>
      </c>
      <c r="B44" s="695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4" t="s">
        <v>148</v>
      </c>
      <c r="B21" s="694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7" t="s">
        <v>58</v>
      </c>
      <c r="B39" s="697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5" t="s">
        <v>26</v>
      </c>
      <c r="B43" s="695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5" t="s">
        <v>27</v>
      </c>
      <c r="B44" s="695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68</v>
      </c>
      <c r="B9" s="692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2" t="s">
        <v>69</v>
      </c>
      <c r="B10" s="692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2" t="s">
        <v>70</v>
      </c>
      <c r="B11" s="692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2" t="s">
        <v>71</v>
      </c>
      <c r="B12" s="692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2" t="s">
        <v>39</v>
      </c>
      <c r="B16" s="692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2" t="s">
        <v>40</v>
      </c>
      <c r="B17" s="692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2" t="s">
        <v>41</v>
      </c>
      <c r="B18" s="692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7" t="s">
        <v>58</v>
      </c>
      <c r="B48" s="697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8" t="s">
        <v>59</v>
      </c>
      <c r="B49" s="698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8" t="s">
        <v>60</v>
      </c>
      <c r="B50" s="698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68</v>
      </c>
      <c r="B9" s="692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2" t="s">
        <v>69</v>
      </c>
      <c r="B10" s="692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2" t="s">
        <v>70</v>
      </c>
      <c r="B11" s="692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2" t="s">
        <v>71</v>
      </c>
      <c r="B12" s="692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6"/>
      <c r="B31" s="696"/>
      <c r="C31" s="49"/>
      <c r="D31" s="50"/>
      <c r="E31" s="51"/>
      <c r="F31" s="51"/>
      <c r="G31" s="36"/>
    </row>
    <row r="32" spans="1:11" ht="11.1" customHeight="1" x14ac:dyDescent="0.25">
      <c r="A32" s="694" t="s">
        <v>8</v>
      </c>
      <c r="B32" s="694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7" t="s">
        <v>58</v>
      </c>
      <c r="B48" s="697"/>
      <c r="C48" s="54"/>
      <c r="D48" s="67">
        <v>600000</v>
      </c>
      <c r="E48" s="56"/>
      <c r="F48" s="56"/>
    </row>
    <row r="49" spans="1:11" ht="14.1" hidden="1" customHeight="1" x14ac:dyDescent="0.25">
      <c r="A49" s="698" t="s">
        <v>59</v>
      </c>
      <c r="B49" s="698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5" t="s">
        <v>26</v>
      </c>
      <c r="B52" s="695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5" t="s">
        <v>27</v>
      </c>
      <c r="B53" s="695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Lucimeire Santos da Silva</cp:lastModifiedBy>
  <cp:revision>11</cp:revision>
  <cp:lastPrinted>2023-08-11T15:03:37Z</cp:lastPrinted>
  <dcterms:created xsi:type="dcterms:W3CDTF">2020-09-29T01:25:53Z</dcterms:created>
  <dcterms:modified xsi:type="dcterms:W3CDTF">2024-04-01T17:51:16Z</dcterms:modified>
  <dc:language>pt-BR</dc:language>
</cp:coreProperties>
</file>